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.3 - SO101.3 - hromad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'101.3 - SO101.3 - hromadn...'!$C$136:$K$677</definedName>
    <definedName name="_xlnm.Print_Area" localSheetId="1">'101.3 - SO101.3 - hromadn...'!$C$4:$J$76,'101.3 - SO101.3 - hromadn...'!$C$82:$J$118,'101.3 - SO101.3 - hromadn...'!$C$124:$K$677</definedName>
    <definedName name="_xlnm.Print_Titles" localSheetId="1">'101.3 - SO101.3 - hromadn...'!$136:$136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672"/>
  <c r="BH672"/>
  <c r="BG672"/>
  <c r="BF672"/>
  <c r="T672"/>
  <c r="R672"/>
  <c r="P672"/>
  <c r="BK672"/>
  <c r="J672"/>
  <c r="BE672"/>
  <c r="BI666"/>
  <c r="BH666"/>
  <c r="BG666"/>
  <c r="BF666"/>
  <c r="T666"/>
  <c r="T665"/>
  <c r="R666"/>
  <c r="R665"/>
  <c r="P666"/>
  <c r="P665"/>
  <c r="BK666"/>
  <c r="BK665"/>
  <c r="J665"/>
  <c r="J666"/>
  <c r="BE666"/>
  <c r="J117"/>
  <c r="BI660"/>
  <c r="BH660"/>
  <c r="BG660"/>
  <c r="BF660"/>
  <c r="T660"/>
  <c r="T659"/>
  <c r="R660"/>
  <c r="R659"/>
  <c r="P660"/>
  <c r="P659"/>
  <c r="BK660"/>
  <c r="BK659"/>
  <c r="J659"/>
  <c r="J660"/>
  <c r="BE660"/>
  <c r="J116"/>
  <c r="BI658"/>
  <c r="BH658"/>
  <c r="BG658"/>
  <c r="BF658"/>
  <c r="T658"/>
  <c r="R658"/>
  <c r="P658"/>
  <c r="BK658"/>
  <c r="J658"/>
  <c r="BE658"/>
  <c r="BI656"/>
  <c r="BH656"/>
  <c r="BG656"/>
  <c r="BF656"/>
  <c r="T656"/>
  <c r="R656"/>
  <c r="P656"/>
  <c r="BK656"/>
  <c r="J656"/>
  <c r="BE656"/>
  <c r="BI649"/>
  <c r="BH649"/>
  <c r="BG649"/>
  <c r="BF649"/>
  <c r="T649"/>
  <c r="T648"/>
  <c r="R649"/>
  <c r="R648"/>
  <c r="P649"/>
  <c r="P648"/>
  <c r="BK649"/>
  <c r="BK648"/>
  <c r="J648"/>
  <c r="J649"/>
  <c r="BE649"/>
  <c r="J115"/>
  <c r="BI647"/>
  <c r="BH647"/>
  <c r="BG647"/>
  <c r="BF647"/>
  <c r="T647"/>
  <c r="R647"/>
  <c r="P647"/>
  <c r="BK647"/>
  <c r="J647"/>
  <c r="BE647"/>
  <c r="BI646"/>
  <c r="BH646"/>
  <c r="BG646"/>
  <c r="BF646"/>
  <c r="T646"/>
  <c r="R646"/>
  <c r="P646"/>
  <c r="BK646"/>
  <c r="J646"/>
  <c r="BE646"/>
  <c r="BI645"/>
  <c r="BH645"/>
  <c r="BG645"/>
  <c r="BF645"/>
  <c r="T645"/>
  <c r="T644"/>
  <c r="R645"/>
  <c r="R644"/>
  <c r="P645"/>
  <c r="P644"/>
  <c r="BK645"/>
  <c r="BK644"/>
  <c r="J644"/>
  <c r="J645"/>
  <c r="BE645"/>
  <c r="J114"/>
  <c r="BI643"/>
  <c r="BH643"/>
  <c r="BG643"/>
  <c r="BF643"/>
  <c r="T643"/>
  <c r="R643"/>
  <c r="P643"/>
  <c r="BK643"/>
  <c r="J643"/>
  <c r="BE643"/>
  <c r="BI640"/>
  <c r="BH640"/>
  <c r="BG640"/>
  <c r="BF640"/>
  <c r="T640"/>
  <c r="R640"/>
  <c r="P640"/>
  <c r="BK640"/>
  <c r="J640"/>
  <c r="BE640"/>
  <c r="BI639"/>
  <c r="BH639"/>
  <c r="BG639"/>
  <c r="BF639"/>
  <c r="T639"/>
  <c r="R639"/>
  <c r="P639"/>
  <c r="BK639"/>
  <c r="J639"/>
  <c r="BE639"/>
  <c r="BI638"/>
  <c r="BH638"/>
  <c r="BG638"/>
  <c r="BF638"/>
  <c r="T638"/>
  <c r="R638"/>
  <c r="P638"/>
  <c r="BK638"/>
  <c r="J638"/>
  <c r="BE638"/>
  <c r="BI637"/>
  <c r="BH637"/>
  <c r="BG637"/>
  <c r="BF637"/>
  <c r="T637"/>
  <c r="R637"/>
  <c r="P637"/>
  <c r="BK637"/>
  <c r="J637"/>
  <c r="BE637"/>
  <c r="BI636"/>
  <c r="BH636"/>
  <c r="BG636"/>
  <c r="BF636"/>
  <c r="T636"/>
  <c r="R636"/>
  <c r="P636"/>
  <c r="BK636"/>
  <c r="J636"/>
  <c r="BE636"/>
  <c r="BI635"/>
  <c r="BH635"/>
  <c r="BG635"/>
  <c r="BF635"/>
  <c r="T635"/>
  <c r="R635"/>
  <c r="P635"/>
  <c r="BK635"/>
  <c r="J635"/>
  <c r="BE635"/>
  <c r="BI634"/>
  <c r="BH634"/>
  <c r="BG634"/>
  <c r="BF634"/>
  <c r="T634"/>
  <c r="R634"/>
  <c r="P634"/>
  <c r="BK634"/>
  <c r="J634"/>
  <c r="BE634"/>
  <c r="BI633"/>
  <c r="BH633"/>
  <c r="BG633"/>
  <c r="BF633"/>
  <c r="T633"/>
  <c r="R633"/>
  <c r="P633"/>
  <c r="BK633"/>
  <c r="J633"/>
  <c r="BE633"/>
  <c r="BI632"/>
  <c r="BH632"/>
  <c r="BG632"/>
  <c r="BF632"/>
  <c r="T632"/>
  <c r="R632"/>
  <c r="P632"/>
  <c r="BK632"/>
  <c r="J632"/>
  <c r="BE632"/>
  <c r="BI631"/>
  <c r="BH631"/>
  <c r="BG631"/>
  <c r="BF631"/>
  <c r="T631"/>
  <c r="R631"/>
  <c r="P631"/>
  <c r="BK631"/>
  <c r="J631"/>
  <c r="BE631"/>
  <c r="BI630"/>
  <c r="BH630"/>
  <c r="BG630"/>
  <c r="BF630"/>
  <c r="T630"/>
  <c r="R630"/>
  <c r="P630"/>
  <c r="BK630"/>
  <c r="J630"/>
  <c r="BE630"/>
  <c r="BI628"/>
  <c r="BH628"/>
  <c r="BG628"/>
  <c r="BF628"/>
  <c r="T628"/>
  <c r="R628"/>
  <c r="P628"/>
  <c r="BK628"/>
  <c r="J628"/>
  <c r="BE628"/>
  <c r="BI627"/>
  <c r="BH627"/>
  <c r="BG627"/>
  <c r="BF627"/>
  <c r="T627"/>
  <c r="T626"/>
  <c r="R627"/>
  <c r="R626"/>
  <c r="P627"/>
  <c r="P626"/>
  <c r="BK627"/>
  <c r="BK626"/>
  <c r="J626"/>
  <c r="J627"/>
  <c r="BE627"/>
  <c r="J113"/>
  <c r="BI625"/>
  <c r="BH625"/>
  <c r="BG625"/>
  <c r="BF625"/>
  <c r="T625"/>
  <c r="R625"/>
  <c r="P625"/>
  <c r="BK625"/>
  <c r="J625"/>
  <c r="BE625"/>
  <c r="BI624"/>
  <c r="BH624"/>
  <c r="BG624"/>
  <c r="BF624"/>
  <c r="T624"/>
  <c r="R624"/>
  <c r="P624"/>
  <c r="BK624"/>
  <c r="J624"/>
  <c r="BE624"/>
  <c r="BI623"/>
  <c r="BH623"/>
  <c r="BG623"/>
  <c r="BF623"/>
  <c r="T623"/>
  <c r="R623"/>
  <c r="P623"/>
  <c r="BK623"/>
  <c r="J623"/>
  <c r="BE623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20"/>
  <c r="BH620"/>
  <c r="BG620"/>
  <c r="BF620"/>
  <c r="T620"/>
  <c r="R620"/>
  <c r="P620"/>
  <c r="BK620"/>
  <c r="J620"/>
  <c r="BE620"/>
  <c r="BI619"/>
  <c r="BH619"/>
  <c r="BG619"/>
  <c r="BF619"/>
  <c r="T619"/>
  <c r="R619"/>
  <c r="P619"/>
  <c r="BK619"/>
  <c r="J619"/>
  <c r="BE619"/>
  <c r="BI618"/>
  <c r="BH618"/>
  <c r="BG618"/>
  <c r="BF618"/>
  <c r="T618"/>
  <c r="R618"/>
  <c r="P618"/>
  <c r="BK618"/>
  <c r="J618"/>
  <c r="BE618"/>
  <c r="BI617"/>
  <c r="BH617"/>
  <c r="BG617"/>
  <c r="BF617"/>
  <c r="T617"/>
  <c r="R617"/>
  <c r="P617"/>
  <c r="BK617"/>
  <c r="J617"/>
  <c r="BE617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4"/>
  <c r="BH614"/>
  <c r="BG614"/>
  <c r="BF614"/>
  <c r="T614"/>
  <c r="T613"/>
  <c r="R614"/>
  <c r="R613"/>
  <c r="P614"/>
  <c r="P613"/>
  <c r="BK614"/>
  <c r="BK613"/>
  <c r="J613"/>
  <c r="J614"/>
  <c r="BE614"/>
  <c r="J112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5"/>
  <c r="BH605"/>
  <c r="BG605"/>
  <c r="BF605"/>
  <c r="T605"/>
  <c r="T604"/>
  <c r="R605"/>
  <c r="R604"/>
  <c r="P605"/>
  <c r="P604"/>
  <c r="BK605"/>
  <c r="BK604"/>
  <c r="J604"/>
  <c r="J605"/>
  <c r="BE605"/>
  <c r="J111"/>
  <c r="BI603"/>
  <c r="BH603"/>
  <c r="BG603"/>
  <c r="BF603"/>
  <c r="T603"/>
  <c r="R603"/>
  <c r="P603"/>
  <c r="BK603"/>
  <c r="J603"/>
  <c r="BE603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6"/>
  <c r="BH596"/>
  <c r="BG596"/>
  <c r="BF596"/>
  <c r="T596"/>
  <c r="T595"/>
  <c r="R596"/>
  <c r="R595"/>
  <c r="P596"/>
  <c r="P595"/>
  <c r="BK596"/>
  <c r="BK595"/>
  <c r="J595"/>
  <c r="J596"/>
  <c r="BE596"/>
  <c r="J110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8"/>
  <c r="BH588"/>
  <c r="BG588"/>
  <c r="BF588"/>
  <c r="T588"/>
  <c r="R588"/>
  <c r="P588"/>
  <c r="BK588"/>
  <c r="J588"/>
  <c r="BE588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7"/>
  <c r="BH577"/>
  <c r="BG577"/>
  <c r="BF577"/>
  <c r="T577"/>
  <c r="R577"/>
  <c r="P577"/>
  <c r="BK577"/>
  <c r="J577"/>
  <c r="BE577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3"/>
  <c r="BH563"/>
  <c r="BG563"/>
  <c r="BF563"/>
  <c r="T563"/>
  <c r="T562"/>
  <c r="R563"/>
  <c r="R562"/>
  <c r="P563"/>
  <c r="P562"/>
  <c r="BK563"/>
  <c r="BK562"/>
  <c r="J562"/>
  <c r="J563"/>
  <c r="BE563"/>
  <c r="J109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3"/>
  <c r="BH553"/>
  <c r="BG553"/>
  <c r="BF553"/>
  <c r="T553"/>
  <c r="R553"/>
  <c r="P553"/>
  <c r="BK553"/>
  <c r="J553"/>
  <c r="BE553"/>
  <c r="BI551"/>
  <c r="BH551"/>
  <c r="BG551"/>
  <c r="BF551"/>
  <c r="T551"/>
  <c r="R551"/>
  <c r="P551"/>
  <c r="BK551"/>
  <c r="J551"/>
  <c r="BE551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3"/>
  <c r="BH543"/>
  <c r="BG543"/>
  <c r="BF543"/>
  <c r="T543"/>
  <c r="R543"/>
  <c r="P543"/>
  <c r="BK543"/>
  <c r="J543"/>
  <c r="BE543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6"/>
  <c r="BH526"/>
  <c r="BG526"/>
  <c r="BF526"/>
  <c r="T526"/>
  <c r="R526"/>
  <c r="P526"/>
  <c r="BK526"/>
  <c r="J526"/>
  <c r="BE526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6"/>
  <c r="BH516"/>
  <c r="BG516"/>
  <c r="BF516"/>
  <c r="T516"/>
  <c r="R516"/>
  <c r="P516"/>
  <c r="BK516"/>
  <c r="J516"/>
  <c r="BE516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06"/>
  <c r="BH506"/>
  <c r="BG506"/>
  <c r="BF506"/>
  <c r="T506"/>
  <c r="R506"/>
  <c r="P506"/>
  <c r="BK506"/>
  <c r="J506"/>
  <c r="BE506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6"/>
  <c r="BH496"/>
  <c r="BG496"/>
  <c r="BF496"/>
  <c r="T496"/>
  <c r="R496"/>
  <c r="P496"/>
  <c r="BK496"/>
  <c r="J496"/>
  <c r="BE496"/>
  <c r="BI495"/>
  <c r="BH495"/>
  <c r="BG495"/>
  <c r="BF495"/>
  <c r="T495"/>
  <c r="T494"/>
  <c r="R495"/>
  <c r="R494"/>
  <c r="P495"/>
  <c r="P494"/>
  <c r="BK495"/>
  <c r="BK494"/>
  <c r="J494"/>
  <c r="J495"/>
  <c r="BE495"/>
  <c r="J108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0"/>
  <c r="BH460"/>
  <c r="BG460"/>
  <c r="BF460"/>
  <c r="T460"/>
  <c r="T459"/>
  <c r="T458"/>
  <c r="R460"/>
  <c r="R459"/>
  <c r="R458"/>
  <c r="P460"/>
  <c r="P459"/>
  <c r="P458"/>
  <c r="BK460"/>
  <c r="BK459"/>
  <c r="J459"/>
  <c r="BK458"/>
  <c r="J458"/>
  <c r="J460"/>
  <c r="BE460"/>
  <c r="J107"/>
  <c r="J106"/>
  <c r="BI457"/>
  <c r="BH457"/>
  <c r="BG457"/>
  <c r="BF457"/>
  <c r="T457"/>
  <c r="T456"/>
  <c r="R457"/>
  <c r="R456"/>
  <c r="P457"/>
  <c r="P456"/>
  <c r="BK457"/>
  <c r="BK456"/>
  <c r="J456"/>
  <c r="J457"/>
  <c r="BE457"/>
  <c r="J105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53"/>
  <c r="BH453"/>
  <c r="BG453"/>
  <c r="BF453"/>
  <c r="T453"/>
  <c r="R453"/>
  <c r="P453"/>
  <c r="BK453"/>
  <c r="J453"/>
  <c r="BE453"/>
  <c r="BI452"/>
  <c r="BH452"/>
  <c r="BG452"/>
  <c r="BF452"/>
  <c r="T452"/>
  <c r="R452"/>
  <c r="P452"/>
  <c r="BK452"/>
  <c r="J452"/>
  <c r="BE452"/>
  <c r="BI451"/>
  <c r="BH451"/>
  <c r="BG451"/>
  <c r="BF451"/>
  <c r="T451"/>
  <c r="R451"/>
  <c r="P451"/>
  <c r="BK451"/>
  <c r="J451"/>
  <c r="BE451"/>
  <c r="BI450"/>
  <c r="BH450"/>
  <c r="BG450"/>
  <c r="BF450"/>
  <c r="T450"/>
  <c r="R450"/>
  <c r="P450"/>
  <c r="BK450"/>
  <c r="J450"/>
  <c r="BE450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8"/>
  <c r="BH438"/>
  <c r="BG438"/>
  <c r="BF438"/>
  <c r="T438"/>
  <c r="R438"/>
  <c r="P438"/>
  <c r="BK438"/>
  <c r="J438"/>
  <c r="BE438"/>
  <c r="BI437"/>
  <c r="BH437"/>
  <c r="BG437"/>
  <c r="BF437"/>
  <c r="T437"/>
  <c r="R437"/>
  <c r="P437"/>
  <c r="BK437"/>
  <c r="J437"/>
  <c r="BE437"/>
  <c r="BI436"/>
  <c r="BH436"/>
  <c r="BG436"/>
  <c r="BF436"/>
  <c r="T436"/>
  <c r="R436"/>
  <c r="P436"/>
  <c r="BK436"/>
  <c r="J436"/>
  <c r="BE436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6"/>
  <c r="BH416"/>
  <c r="BG416"/>
  <c r="BF416"/>
  <c r="T416"/>
  <c r="R416"/>
  <c r="P416"/>
  <c r="BK416"/>
  <c r="J416"/>
  <c r="BE416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T409"/>
  <c r="R410"/>
  <c r="R409"/>
  <c r="P410"/>
  <c r="P409"/>
  <c r="BK410"/>
  <c r="BK409"/>
  <c r="J409"/>
  <c r="J410"/>
  <c r="BE410"/>
  <c r="J104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T390"/>
  <c r="R391"/>
  <c r="R390"/>
  <c r="P391"/>
  <c r="P390"/>
  <c r="BK391"/>
  <c r="BK390"/>
  <c r="J390"/>
  <c r="J391"/>
  <c r="BE391"/>
  <c r="J103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0"/>
  <c r="BH330"/>
  <c r="BG330"/>
  <c r="BF330"/>
  <c r="T330"/>
  <c r="R330"/>
  <c r="P330"/>
  <c r="BK330"/>
  <c r="J330"/>
  <c r="BE330"/>
  <c r="BI322"/>
  <c r="BH322"/>
  <c r="BG322"/>
  <c r="BF322"/>
  <c r="T322"/>
  <c r="R322"/>
  <c r="P322"/>
  <c r="BK322"/>
  <c r="J322"/>
  <c r="BE322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T313"/>
  <c r="R314"/>
  <c r="R313"/>
  <c r="P314"/>
  <c r="P313"/>
  <c r="BK314"/>
  <c r="BK313"/>
  <c r="J313"/>
  <c r="J314"/>
  <c r="BE314"/>
  <c r="J10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291"/>
  <c r="BH291"/>
  <c r="BG291"/>
  <c r="BF291"/>
  <c r="T291"/>
  <c r="R291"/>
  <c r="P291"/>
  <c r="BK291"/>
  <c r="J291"/>
  <c r="BE291"/>
  <c r="BI277"/>
  <c r="BH277"/>
  <c r="BG277"/>
  <c r="BF277"/>
  <c r="T277"/>
  <c r="T276"/>
  <c r="R277"/>
  <c r="R276"/>
  <c r="P277"/>
  <c r="P276"/>
  <c r="BK277"/>
  <c r="BK276"/>
  <c r="J276"/>
  <c r="J277"/>
  <c r="BE277"/>
  <c r="J101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4"/>
  <c r="BH234"/>
  <c r="BG234"/>
  <c r="BF234"/>
  <c r="T234"/>
  <c r="R234"/>
  <c r="P234"/>
  <c r="BK234"/>
  <c r="J234"/>
  <c r="BE234"/>
  <c r="BI232"/>
  <c r="BH232"/>
  <c r="BG232"/>
  <c r="BF232"/>
  <c r="T232"/>
  <c r="T231"/>
  <c r="R232"/>
  <c r="R231"/>
  <c r="P232"/>
  <c r="P231"/>
  <c r="BK232"/>
  <c r="BK231"/>
  <c r="J231"/>
  <c r="J232"/>
  <c r="BE232"/>
  <c r="J100"/>
  <c r="BI229"/>
  <c r="BH229"/>
  <c r="BG229"/>
  <c r="BF229"/>
  <c r="T229"/>
  <c r="R229"/>
  <c r="P229"/>
  <c r="BK229"/>
  <c r="J229"/>
  <c r="BE229"/>
  <c r="BI224"/>
  <c r="BH224"/>
  <c r="BG224"/>
  <c r="BF224"/>
  <c r="T224"/>
  <c r="R224"/>
  <c r="P224"/>
  <c r="BK224"/>
  <c r="J224"/>
  <c r="BE224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199"/>
  <c r="BH199"/>
  <c r="BG199"/>
  <c r="BF199"/>
  <c r="T199"/>
  <c r="R199"/>
  <c r="P199"/>
  <c r="BK199"/>
  <c r="J199"/>
  <c r="BE199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99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F37"/>
  <c i="1" r="BD95"/>
  <c i="2" r="BH140"/>
  <c r="F36"/>
  <c i="1" r="BC95"/>
  <c i="2" r="BG140"/>
  <c r="F35"/>
  <c i="1" r="BB95"/>
  <c i="2" r="BF140"/>
  <c r="J34"/>
  <c i="1" r="AW95"/>
  <c i="2" r="F34"/>
  <c i="1" r="BA95"/>
  <c i="2" r="T140"/>
  <c r="T139"/>
  <c r="T138"/>
  <c r="T137"/>
  <c r="R140"/>
  <c r="R139"/>
  <c r="R138"/>
  <c r="R137"/>
  <c r="P140"/>
  <c r="P139"/>
  <c r="P138"/>
  <c r="P137"/>
  <c i="1" r="AU95"/>
  <c i="2" r="BK140"/>
  <c r="BK139"/>
  <c r="J139"/>
  <c r="BK138"/>
  <c r="J138"/>
  <c r="BK137"/>
  <c r="J137"/>
  <c r="J96"/>
  <c r="J30"/>
  <c i="1" r="AG95"/>
  <c i="2" r="J140"/>
  <c r="BE140"/>
  <c r="J33"/>
  <c i="1" r="AV95"/>
  <c i="2" r="F33"/>
  <c i="1" r="AZ95"/>
  <c i="2" r="J98"/>
  <c r="J97"/>
  <c r="F131"/>
  <c r="E129"/>
  <c r="F89"/>
  <c r="E87"/>
  <c r="J39"/>
  <c r="J24"/>
  <c r="E24"/>
  <c r="J134"/>
  <c r="J92"/>
  <c r="J23"/>
  <c r="J21"/>
  <c r="E21"/>
  <c r="J133"/>
  <c r="J91"/>
  <c r="J20"/>
  <c r="J18"/>
  <c r="E18"/>
  <c r="F134"/>
  <c r="F92"/>
  <c r="J17"/>
  <c r="J15"/>
  <c r="E15"/>
  <c r="F133"/>
  <c r="F91"/>
  <c r="J14"/>
  <c r="J12"/>
  <c r="J131"/>
  <c r="J89"/>
  <c r="E7"/>
  <c r="E12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<sst xmlns="http://schemas.openxmlformats.org/spreadsheetml/2006/main">
  <si>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</si>
  <si>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</si>
  <si>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</si>
  <si>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</si>
  <si>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{861fba2b-2d51-4b9f-91df-3b335427425c}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</si>
  <si>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</si>
  <si>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</si>
  <si>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</si>
  <si>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</si>
  <si>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</si>
  <si>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</si>
  <si>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</si>
  <si>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</si>
  <si>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</si>
  <si>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</si>
  <si>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</si>
  <si>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</si>
  <si>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</si>
  <si>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</si>
  <si>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</si>
  <si>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</si>
  <si>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</si>
  <si>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</si>
  <si>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</si>
  <si>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</si>
  <si>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</si>
  <si>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</si>
  <si>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</si>
  <si>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</si>
  <si>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</si>
  <si>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</si>
  <si>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</si>
  <si>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</si>
  <si>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</si>
  <si>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</si>
  <si>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</si>
  <si>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</si>
  <si>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</si>
  <si>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</si>
  <si>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</si>
  <si>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</si>
  <si>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</si>
  <si>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</si>
  <si>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</si>
  <si>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</si>
  <si>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</si>
  <si>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</si>
  <si>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</si>
  <si>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</si>
  <si>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</si>
  <si>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</si>
  <si>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</si>
  <si>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</si>
  <si>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</si>
  <si>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</si>
  <si>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</si>
  <si>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</si>
  <si>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</si>
  <si>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</si>
  <si>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</si>
  <si>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</si>
  <si>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</si>
  <si>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</si>
  <si>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</si>
  <si>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</si>
  <si>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</si>
  <si>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</si>
  <si>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</si>
  <si>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</si>
  <si>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</si>
  <si>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</si>
  <si>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</si>
  <si>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</si>
  <si>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</si>
  <si>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</si>
  <si>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</si>
  <si>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</si>
  <si>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</si>
  <si>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101.3</t>
  </si>
  <si>
    <t>SO101.3 - hromadná garáž - informační centrum</t>
  </si>
  <si>
    <t>STA</t>
  </si>
  <si>
    <t>1</t>
  </si>
  <si>
    <t>{4be3d04a-8326-4ff2-a29a-5e56e3edf719}</t>
  </si>
  <si>
    <t>2</t>
  </si>
  <si>
    <t>KRYCÍ LIST SOUPISU PRACÍ</t>
  </si>
  <si>
    <t>Objekt:</t>
  </si>
  <si>
    <t>101.3 - SO101.3 - hromadná garáž - informační centrum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</si>
  <si>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</si>
  <si>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</si>
  <si>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</si>
  <si>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</si>
  <si>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</si>
  <si>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</si>
  <si>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</si>
  <si>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</si>
  <si>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</si>
  <si>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</si>
  <si>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</si>
  <si>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</si>
  <si>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901 - Ostatní výrobky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</si>
  <si>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</si>
  <si>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</si>
  <si>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</si>
  <si>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</si>
  <si>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</si>
  <si>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</si>
  <si>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</si>
  <si>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</si>
  <si>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</si>
  <si>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</si>
  <si>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</si>
  <si>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</si>
  <si>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</si>
  <si>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</si>
  <si>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</si>
  <si>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</si>
  <si>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</si>
  <si>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</si>
  <si>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</si>
  <si>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</si>
  <si>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</si>
  <si>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</si>
  <si>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</si>
  <si>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</si>
  <si>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</si>
  <si>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</si>
  <si>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</si>
  <si>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</si>
  <si>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</si>
  <si>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</si>
  <si>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</si>
  <si>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 xml:space="preserve">Hloubení zapažených i nezapažených rýh šířky do 600 mm  s urovnáním dna do předepsaného profilu a spádu v hornině tř. 3 do 100 m3</t>
  </si>
  <si>
    <t>m3</t>
  </si>
  <si>
    <t>CS ÚRS 2019 02</t>
  </si>
  <si>
    <t>4</t>
  </si>
  <si>
    <t>1849478652</t>
  </si>
  <si>
    <t>VV</t>
  </si>
  <si>
    <t>(14,735+6,5+11,4+2+8,51)*0,6*(2-0,8)+8,85*0,8*(2-0,8)+0,75*0,6*0,6</t>
  </si>
  <si>
    <t>(0,42+2,3)*0,6*0,57+(0,3+0,7)*0,6*0,6+(0,3+0,6+0,3)*0,6*0,75+0,3*0,6*0,3</t>
  </si>
  <si>
    <t>(0,7+0,3)*0,6*0,6+0,7*0,6*(0,6+1,2)/2+0,3*0,6*1,2+0,3*0,6*1,075</t>
  </si>
  <si>
    <t>(16,422+5,2+5,328+2,67)*0,6*0,95+0,3*0,8*1,075+13,25*0,8*0,95+2,85*0,6*0,95*2</t>
  </si>
  <si>
    <t>0,64*0,6*0,825+11,3*0,6*0,95</t>
  </si>
  <si>
    <t>Součet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</si>
  <si>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</si>
  <si>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</si>
  <si>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1266198148</t>
  </si>
  <si>
    <t>80,08/2</t>
  </si>
  <si>
    <t>3</t>
  </si>
  <si>
    <t>132201201</t>
  </si>
  <si>
    <t xml:space="preserve">Hloubení zapažených i nezapažených rýh šířky přes 600 do 2 000 mm  s urovnáním dna do předepsaného profilu a spádu v hornině tř. 3 do 100 m3</t>
  </si>
  <si>
    <t>926702082</t>
  </si>
  <si>
    <t>5,59*(2,2+3)/2*0,57+5,59*0,9*0,6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</si>
  <si>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</si>
  <si>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</si>
  <si>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-712573743</t>
  </si>
  <si>
    <t>11,303/2</t>
  </si>
  <si>
    <t>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</si>
  <si>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</si>
  <si>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</si>
  <si>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-1426278871</t>
  </si>
  <si>
    <t>"výkopek" 11,303+80,08</t>
  </si>
  <si>
    <t>"dovoz pro zásypy" 64,175</t>
  </si>
  <si>
    <t>6</t>
  </si>
  <si>
    <t>167101101</t>
  </si>
  <si>
    <t xml:space="preserve">Nakládání, skládání a překládání neulehlého výkopku nebo sypaniny  nakládání, množství do 100 m3, z hornin tř. 1 až 4</t>
  </si>
  <si>
    <t>1131710847</t>
  </si>
  <si>
    <t>"pro zásypy" 64,175</t>
  </si>
  <si>
    <t>7</t>
  </si>
  <si>
    <t>174101101</t>
  </si>
  <si>
    <t xml:space="preserve">Zásyp sypaninou z jakékoliv horniny  s uložením výkopku ve vrstvách se zhutněním jam, šachet, rýh nebo kolem objektů v těchto vykopávkách</t>
  </si>
  <si>
    <t>192241160</t>
  </si>
  <si>
    <t xml:space="preserve">"kolem  objektu"</t>
  </si>
  <si>
    <t>31,517*(0,8+1,2)/2*0,6+25*(0,6+1,4)/2*0,8*2</t>
  </si>
  <si>
    <t>6,066*(0,8+1,2)/2*0,5+6,2*(0,6+1,2)/2*0,4</t>
  </si>
  <si>
    <t>Zakládání</t>
  </si>
  <si>
    <t>8</t>
  </si>
  <si>
    <t>21100-001R</t>
  </si>
  <si>
    <t>M+D drenážní šachtice d 315mm, vč. poklopu, dna, a těla z korugovaného potrubí, kompletní provedení, hl. do 2m</t>
  </si>
  <si>
    <t>kus</t>
  </si>
  <si>
    <t>295717977</t>
  </si>
  <si>
    <t>9</t>
  </si>
  <si>
    <t>211561111</t>
  </si>
  <si>
    <t xml:space="preserve">Výplň kamenivem do rýh odvodňovacích žeber nebo trativodů  bez zhutnění, s úpravou povrchu výplně kamenivem hrubým drceným frakce 4 až 16 mm</t>
  </si>
  <si>
    <t>1917621343</t>
  </si>
  <si>
    <t>(31,517+0,5)*0,8*0,4</t>
  </si>
  <si>
    <t>10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</si>
  <si>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</si>
  <si>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</si>
  <si>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m2</t>
  </si>
  <si>
    <t>-369543987</t>
  </si>
  <si>
    <t>(31,517+0,5)*(0,8+0,4)*2</t>
  </si>
  <si>
    <t>11</t>
  </si>
  <si>
    <t>M</t>
  </si>
  <si>
    <t>69311033</t>
  </si>
  <si>
    <t>geotextilie tkaná separační, filtrační, výztužná PP pevnost v tahu 20kN/m</t>
  </si>
  <si>
    <t>217582415</t>
  </si>
  <si>
    <t>76,841*1,15</t>
  </si>
  <si>
    <t>12</t>
  </si>
  <si>
    <t>212312111</t>
  </si>
  <si>
    <t xml:space="preserve">Lože pro trativody  z betonu prostého</t>
  </si>
  <si>
    <t>-600769775</t>
  </si>
  <si>
    <t>(31,517+0,5)*0,8*(0,15+0,1)/2</t>
  </si>
  <si>
    <t>13</t>
  </si>
  <si>
    <t>212755214</t>
  </si>
  <si>
    <t xml:space="preserve">Trativody bez lože z drenážních trubek  plastových flexibilních D 100 mm</t>
  </si>
  <si>
    <t>m</t>
  </si>
  <si>
    <t>-1986155</t>
  </si>
  <si>
    <t>(31,517+0,5)</t>
  </si>
  <si>
    <t>14</t>
  </si>
  <si>
    <t>271532212</t>
  </si>
  <si>
    <t>Podsyp pod základové konstrukce se zhutněním a urovnáním povrchu z kameniva hrubého, frakce 16 - 32 mm</t>
  </si>
  <si>
    <t>214982585</t>
  </si>
  <si>
    <t>"mezi základ.pasy"</t>
  </si>
  <si>
    <t>(2,5+2,07)/2*(5,328+5,1)/2+(5,328+6,48)/2*13,485+(6,5+7,2)/2*7,685*0,1</t>
  </si>
  <si>
    <t>((6,35+6)/2*4,63+4,39*5,05)*0,1</t>
  </si>
  <si>
    <t>273313611</t>
  </si>
  <si>
    <t>Základy z betonu prostého desky z betonu kamenem neprokládaného tř. C 16/20</t>
  </si>
  <si>
    <t>1658950517</t>
  </si>
  <si>
    <t>"pod OZ1" 15,645*2,7*0,1</t>
  </si>
  <si>
    <t>16</t>
  </si>
  <si>
    <t>273322511</t>
  </si>
  <si>
    <t>Základy z betonu železového (bez výztuže) desky z betonu se zvýšenými nároky na prostředí tř. C 25/30</t>
  </si>
  <si>
    <t>-558593373</t>
  </si>
  <si>
    <t>"třída betonu C25/30 XC2 XA2"</t>
  </si>
  <si>
    <t>(25,016*(6,429+8,7)/2+0,611*6,429/2+(7,03+6,6)/2*5,83+5*6,55)*0,2</t>
  </si>
  <si>
    <t>17</t>
  </si>
  <si>
    <t>273351121</t>
  </si>
  <si>
    <t>Bednění základů desek zřízení</t>
  </si>
  <si>
    <t>-645676788</t>
  </si>
  <si>
    <t>75,302*0,2</t>
  </si>
  <si>
    <t>18</t>
  </si>
  <si>
    <t>273351122</t>
  </si>
  <si>
    <t>Bednění základů desek odstranění</t>
  </si>
  <si>
    <t>-849234861</t>
  </si>
  <si>
    <t>19</t>
  </si>
  <si>
    <t>273362021</t>
  </si>
  <si>
    <t>Výztuž základů desek ze svařovaných sítí z drátů typu KARI</t>
  </si>
  <si>
    <t>t</t>
  </si>
  <si>
    <t>427818802</t>
  </si>
  <si>
    <t>4,0093-0,456</t>
  </si>
  <si>
    <t>20</t>
  </si>
  <si>
    <t>274322511</t>
  </si>
  <si>
    <t>Základy z betonu železového (bez výztuže) pasy z betonu se zvýšenými nároky na prostředí tř. C 25/30</t>
  </si>
  <si>
    <t>1803457985</t>
  </si>
  <si>
    <t>"třída betonu C25/30 XC2, XA2"</t>
  </si>
  <si>
    <t>(14,735+1,8+6,5+11,4+2+8,51+0,42+2,3)*0,6*0,6+5,59*0,9*0,6</t>
  </si>
  <si>
    <t>0,3*0,6*2,675+0,7*0,6*2+0,3*0,6*0,75+0,7*0,6*0,6+0,3*0,6*0,75*4+0,7*0,6*0,6*2</t>
  </si>
  <si>
    <t>0,3*0,6*0,85+(16,422+5,2+5,328+2,67)*0,6*0,6+13,25*0,8*0,6+2,85*0,6*0,6*2</t>
  </si>
  <si>
    <t>0,64*0,6*0,75+11,3*0,6*0,6</t>
  </si>
  <si>
    <t>274351121</t>
  </si>
  <si>
    <t>Bednění základů pasů rovné zřízení</t>
  </si>
  <si>
    <t>2050693105</t>
  </si>
  <si>
    <t>(14,735+1,8+6,5+11,4+2+8,51+0,42+2,3+5,59)*0,6*2</t>
  </si>
  <si>
    <t>0,3*2,675*2+0,7*2*2+0,3*0,75*2+0,7*0,6*2+0,3*0,75*2*4+0,7*0,6*2*2</t>
  </si>
  <si>
    <t>0,3*0,85*2+(16,422+5,2+5,328+2,67)*0,6*2+13,25*0,6*2+2,85*0,6*2*2</t>
  </si>
  <si>
    <t>0,64*0,75*2+11,3*0,6*2</t>
  </si>
  <si>
    <t>22</t>
  </si>
  <si>
    <t>274351122</t>
  </si>
  <si>
    <t>Bednění základů pasů rovné odstranění</t>
  </si>
  <si>
    <t>1302208217</t>
  </si>
  <si>
    <t>23</t>
  </si>
  <si>
    <t>274353131</t>
  </si>
  <si>
    <t>Bednění kotevních otvorů a prostupů v základových konstrukcích v pasech včetně polohového zajištění a odbednění, popř. ztraceného bednění z pletiva apod. průřezu přes 0,05 do 0,10 m2, hl. do 1,00 m</t>
  </si>
  <si>
    <t>-1520234606</t>
  </si>
  <si>
    <t>24</t>
  </si>
  <si>
    <t>274361821</t>
  </si>
  <si>
    <t>Výztuž základů pasů z betonářské oceli 10 505 (R) nebo BSt 500</t>
  </si>
  <si>
    <t>-1189239888</t>
  </si>
  <si>
    <t>"celk. výztuž" 15,1872</t>
  </si>
  <si>
    <t>"odečet výztuže OZ1" -5,423</t>
  </si>
  <si>
    <t>"odečet výztuže BTB" -(1,655+1,567)</t>
  </si>
  <si>
    <t>"odečet výztuže pasů zázemí" -2,514</t>
  </si>
  <si>
    <t>25</t>
  </si>
  <si>
    <t>275321511</t>
  </si>
  <si>
    <t>Základy z betonu železového (bez výztuže) patky z betonu bez zvláštních nároků na prostředí tř. C 25/30</t>
  </si>
  <si>
    <t>-75743858</t>
  </si>
  <si>
    <t>0,6*0,6*0,85+0,6*0,6*1,2*2</t>
  </si>
  <si>
    <t>26</t>
  </si>
  <si>
    <t>279113154</t>
  </si>
  <si>
    <t xml:space="preserve">Základové zdi z tvárnic ztraceného bednění včetně výplně z betonu  bez zvláštních nároků na vliv prostředí třídy C 25/30, tloušťky zdiva přes 250 do 300 mm</t>
  </si>
  <si>
    <t>1511490397</t>
  </si>
  <si>
    <t>"Z4" 1,57*0,85</t>
  </si>
  <si>
    <t>"Z5" (15,035+6,95+2,2)*0,85</t>
  </si>
  <si>
    <t>"Z9" (16,422-0,3+6,429+5,75+11,6)*0,6</t>
  </si>
  <si>
    <t>"Z2" 1,25*2,85+1*2,1+1*1,1</t>
  </si>
  <si>
    <t>"Z3" 1*0,85+4,16*2,85</t>
  </si>
  <si>
    <t>27</t>
  </si>
  <si>
    <t>279113155</t>
  </si>
  <si>
    <t xml:space="preserve">Základové zdi z tvárnic ztraceného bednění včetně výplně z betonu  bez zvláštních nároků na vliv prostředí třídy C 25/30, tloušťky zdiva přes 300 do 400 mm</t>
  </si>
  <si>
    <t>-803286420</t>
  </si>
  <si>
    <t>"Z11" 15,866*0,6</t>
  </si>
  <si>
    <t>"Z10" 9,75*0,85</t>
  </si>
  <si>
    <t>"Z1" 5,6*2,85</t>
  </si>
  <si>
    <t>28</t>
  </si>
  <si>
    <t>279361821</t>
  </si>
  <si>
    <t xml:space="preserve">Výztuž základových zdí nosných  svislých nebo odkloněných od svislice, rovinných nebo oblých, deskových nebo žebrových, včetně výztuže jejich žeber z betonářské oceli 10 505 (R) nebo BSt 500</t>
  </si>
  <si>
    <t>-1261995201</t>
  </si>
  <si>
    <t>(65,302*0,3+33,768*0,4)*0,05</t>
  </si>
  <si>
    <t>Svislé a kompletní konstrukce</t>
  </si>
  <si>
    <t>29</t>
  </si>
  <si>
    <t>311235111</t>
  </si>
  <si>
    <t>Zdivo jednovrstvé z cihel děrovaných broušených na celoplošnou tenkovrstvou maltu, pevnost cihel přes P10 do P15, tl. zdiva 175 mm</t>
  </si>
  <si>
    <t>394838859</t>
  </si>
  <si>
    <t>(7,248-0,3)*3,5-1,34*2,1</t>
  </si>
  <si>
    <t>30</t>
  </si>
  <si>
    <t>311235121</t>
  </si>
  <si>
    <t>Zdivo jednovrstvé z cihel děrovaných broušených na celoplošnou tenkovrstvou maltu, pevnost cihel do P10, tl. zdiva 200 mm</t>
  </si>
  <si>
    <t>1228809579</t>
  </si>
  <si>
    <t>"přizdívky - zdivo je nutno přisekat do požadovaného tvaru"</t>
  </si>
  <si>
    <t>(3,24*2+2,1*2+2,27*2+2,515*2+1+1,4)*3,5</t>
  </si>
  <si>
    <t>"za WC" 1*1,5*2</t>
  </si>
  <si>
    <t>31</t>
  </si>
  <si>
    <t>311235151</t>
  </si>
  <si>
    <t>Zdivo jednovrstvé z cihel děrovaných broušených na celoplošnou tenkovrstvou maltu, pevnost cihel do P10, tl. zdiva 300 mm</t>
  </si>
  <si>
    <t>455761933</t>
  </si>
  <si>
    <t>(5,879+6,066+31,417+6,3+0,45+5,1+5,8+2,7)*3,5</t>
  </si>
  <si>
    <t>32</t>
  </si>
  <si>
    <t>311236141</t>
  </si>
  <si>
    <t>Zdivo jednovrstvé zvukově izolační z cihel děrovaných spojených na pero a drážku na maltu cementovou M10, pevnost cihel do P15, tl. zdiva 300 mm</t>
  </si>
  <si>
    <t>1440394533</t>
  </si>
  <si>
    <t>8*3,5</t>
  </si>
  <si>
    <t>33</t>
  </si>
  <si>
    <t>311322511</t>
  </si>
  <si>
    <t>Nadzákladové zdi z betonu železového (bez výztuže) nosné odolného proti agresivnímu prostředí tř. C 25/30</t>
  </si>
  <si>
    <t>-1859177207</t>
  </si>
  <si>
    <t>"třída betonu C25/30 XC2 XF3 XA2"</t>
  </si>
  <si>
    <t>"pata" 15,445*2,5*0,6</t>
  </si>
  <si>
    <t>"dřík" (15,445+1,9+1,9)*2,69*0,6</t>
  </si>
  <si>
    <t>34</t>
  </si>
  <si>
    <t>311351121</t>
  </si>
  <si>
    <t>Bednění nadzákladových zdí nosných rovné oboustranné za každou stranu zřízení</t>
  </si>
  <si>
    <t>-754907136</t>
  </si>
  <si>
    <t>"pata" (15,445+2,5)*2*0,6</t>
  </si>
  <si>
    <t>"dřík" (15,445+1,9+1,9)*2,69*2</t>
  </si>
  <si>
    <t>35</t>
  </si>
  <si>
    <t>311351122</t>
  </si>
  <si>
    <t>Bednění nadzákladových zdí nosných rovné oboustranné za každou stranu odstranění</t>
  </si>
  <si>
    <t>1287832346</t>
  </si>
  <si>
    <t>36</t>
  </si>
  <si>
    <t>311361821</t>
  </si>
  <si>
    <t>Výztuž nadzákladových zdí nosných svislých nebo odkloněných od svislice, rovných nebo oblých z betonářské oceli 10 505 (R) nebo BSt 500</t>
  </si>
  <si>
    <t>-1794019631</t>
  </si>
  <si>
    <t>54,229*0,1</t>
  </si>
  <si>
    <t>37</t>
  </si>
  <si>
    <t>317168012</t>
  </si>
  <si>
    <t>Překlady keramické ploché osazené do maltového lože, výšky překladu 71 mm šířky 115 mm, délky 1250 mm</t>
  </si>
  <si>
    <t>1367553547</t>
  </si>
  <si>
    <t>38</t>
  </si>
  <si>
    <t>317168022</t>
  </si>
  <si>
    <t>Překlady keramické ploché osazené do maltového lože, výšky překladu 71 mm šířky 145 mm, délky 1250 mm</t>
  </si>
  <si>
    <t>1708110300</t>
  </si>
  <si>
    <t>39</t>
  </si>
  <si>
    <t>317168057</t>
  </si>
  <si>
    <t>Překlady keramické vysoké osazené do maltového lože, šířky překladu 70 mm výšky 238 mm, délky 2500 mm</t>
  </si>
  <si>
    <t>-127317759</t>
  </si>
  <si>
    <t>40</t>
  </si>
  <si>
    <t>330321610</t>
  </si>
  <si>
    <t xml:space="preserve">Sloupy, pilíře, táhla, rámové stojky, vzpěry z betonu železového (bez výztuže)  bez zvláštních nároků na vliv prostředí tř. C 30/37</t>
  </si>
  <si>
    <t>1840801853</t>
  </si>
  <si>
    <t>"tř. betonu C 30/37 XC1"</t>
  </si>
  <si>
    <t>"pohledový beton tř. PB3"</t>
  </si>
  <si>
    <t>0,3*0,3*3,75*1</t>
  </si>
  <si>
    <t>41</t>
  </si>
  <si>
    <t>331351121</t>
  </si>
  <si>
    <t>Bednění hranatých sloupů a pilířů včetně vzepření průřezu pravoúhlého čtyřúhelníka výšky do 4 m, průřezu přes 0,08 do 0,16 m2 zřízení</t>
  </si>
  <si>
    <t>-1187965446</t>
  </si>
  <si>
    <t>0,3*4*3,75*7</t>
  </si>
  <si>
    <t>42</t>
  </si>
  <si>
    <t>331351122</t>
  </si>
  <si>
    <t>Bednění hranatých sloupů a pilířů včetně vzepření průřezu pravoúhlého čtyřúhelníka výšky do 4 m, průřezu přes 0,08 do 0,16 m2 odstranění</t>
  </si>
  <si>
    <t>1041835762</t>
  </si>
  <si>
    <t>43</t>
  </si>
  <si>
    <t>331361821</t>
  </si>
  <si>
    <t>Výztuž sloupů, pilířů, rámových stojek, táhel nebo vzpěr hranatých svislých nebo šikmých (odkloněných) z betonářské oceli 10 505 (R) nebo BSt 500</t>
  </si>
  <si>
    <t>1404464698</t>
  </si>
  <si>
    <t>230/1000</t>
  </si>
  <si>
    <t>44</t>
  </si>
  <si>
    <t>342244211</t>
  </si>
  <si>
    <t xml:space="preserve">Příčky jednoduché z cihel děrovaných  broušených, na tenkovrstvou maltu, pevnost cihel do P15, tl. příčky 115 mm</t>
  </si>
  <si>
    <t>726793778</t>
  </si>
  <si>
    <t>(1,8+2,515+2,715*2+1,6*2+0,55*2)*3,5-0,7*2,1*4-0,9*2,1*2</t>
  </si>
  <si>
    <t>45</t>
  </si>
  <si>
    <t>342244221</t>
  </si>
  <si>
    <t xml:space="preserve">Příčky jednoduché z cihel děrovaných  broušených, na tenkovrstvou maltu, pevnost cihel do P15, tl. příčky 140 mm</t>
  </si>
  <si>
    <t>-1237624803</t>
  </si>
  <si>
    <t>(8,2+5,2+2+2+0,9+3,8+5,08+3,3+2,75+1,35+0,8)*3,5-0,9*2,1*5-0,8*2,1*2</t>
  </si>
  <si>
    <t>46</t>
  </si>
  <si>
    <t>389941022</t>
  </si>
  <si>
    <t>Montáž kovových doplňkových konstrukcí pro montáž prefabrikovaných dílců hmotnosti jednoho kusu přes 1 do 10 kg</t>
  </si>
  <si>
    <t>kg</t>
  </si>
  <si>
    <t>-1180578011</t>
  </si>
  <si>
    <t>"ocel profil pro překlady" 0,3*18,2*2</t>
  </si>
  <si>
    <t>47</t>
  </si>
  <si>
    <t>13010444</t>
  </si>
  <si>
    <t>úhelník ocelový rovnostranný jakost 11 375 120x120x10mm</t>
  </si>
  <si>
    <t>204680383</t>
  </si>
  <si>
    <t>"ocel profil pro překlady" 0,3*18,2*2/1000*1,1</t>
  </si>
  <si>
    <t>Vodorovné konstrukce</t>
  </si>
  <si>
    <t>48</t>
  </si>
  <si>
    <t>411324646</t>
  </si>
  <si>
    <t xml:space="preserve">Stropy z betonu železového (bez výztuže)  pohledového stropů deskových, plochých střech, desek balkonových, desek hřibových stropů včetně hlavic hřibových sloupů tř. C 30/37</t>
  </si>
  <si>
    <t>-1061700264</t>
  </si>
  <si>
    <t>"tř. betonu C 30/37 XC4, XF1"</t>
  </si>
  <si>
    <t>((19,281-14+11,3)/2*6,1-0,42*6,33+(11,3+6,103)/2*(25,895-0,3))*0,22</t>
  </si>
  <si>
    <t>((12,72+12,275)+(2,56+22,082))*3,57*0,16</t>
  </si>
  <si>
    <t>"průvlak P1.1" 22,082*0,6*0,25</t>
  </si>
  <si>
    <t>"průvlak P1.2" 3,57*0,6*0,35</t>
  </si>
  <si>
    <t>"průvlak P1.3" 25,895*0,5*0,2</t>
  </si>
  <si>
    <t>"průvlak P1.4" (19,281-15,2+6,023+2,55)*0,5*0,2</t>
  </si>
  <si>
    <t>"průvlak P1.5" 5,35*0,4*0,2</t>
  </si>
  <si>
    <t>"průvlak P1.6" 3,764*0,4*0,2</t>
  </si>
  <si>
    <t>"průvlak P1.7" 5,51*0,23*0,2</t>
  </si>
  <si>
    <t>"věnec" 61,262*0,3*0,05</t>
  </si>
  <si>
    <t>49</t>
  </si>
  <si>
    <t>411351011</t>
  </si>
  <si>
    <t>Bednění stropních konstrukcí - bez podpěrné konstrukce desek tloušťky stropní desky přes 5 do 25 cm zřízení</t>
  </si>
  <si>
    <t>450643977</t>
  </si>
  <si>
    <t>((19,281-14+11,3)/2*6,1-0,42*6,33+(11,3+6,103)/2*(25,895-0,3))</t>
  </si>
  <si>
    <t>((12,72+12,275)+(2,56+22,082))*3,57</t>
  </si>
  <si>
    <t>(19,281-14+7,71+10,345-15,5+25,895+6,103)*0,22</t>
  </si>
  <si>
    <t>(12,72+12,275)*(0,22-0,16)+(22,082+3,57)*0,16</t>
  </si>
  <si>
    <t>"průvlak P1.1" 22,082*0,6*2</t>
  </si>
  <si>
    <t>"průvlak P1.2" 3,57*0,6*2</t>
  </si>
  <si>
    <t>"průvlak P1.3" 25,895*0,5*2</t>
  </si>
  <si>
    <t>"průvlak P1.4" (19,281-15,2+6,023+2,55)*0,5*2</t>
  </si>
  <si>
    <t>"průvlak P1.5" 5,35*0,4*2</t>
  </si>
  <si>
    <t>"průvlak P1.6" 3,764*0,4*2</t>
  </si>
  <si>
    <t>"průvlak P1.7" 5,51*0,23*2</t>
  </si>
  <si>
    <t>"věnec" 61,262*0,05*2</t>
  </si>
  <si>
    <t>50</t>
  </si>
  <si>
    <t>411351012</t>
  </si>
  <si>
    <t>Bednění stropních konstrukcí - bez podpěrné konstrukce desek tloušťky stropní desky přes 5 do 25 cm odstranění</t>
  </si>
  <si>
    <t>-71952900</t>
  </si>
  <si>
    <t>51</t>
  </si>
  <si>
    <t>411354313</t>
  </si>
  <si>
    <t>Podpěrná konstrukce stropů - desek, kleneb a skořepin výška podepření do 4 m tloušťka stropu přes 15 do 25 cm zřízení</t>
  </si>
  <si>
    <t>1362964886</t>
  </si>
  <si>
    <t>52</t>
  </si>
  <si>
    <t>411354314</t>
  </si>
  <si>
    <t>Podpěrná konstrukce stropů - desek, kleneb a skořepin výška podepření do 4 m tloušťka stropu přes 15 do 25 cm odstranění</t>
  </si>
  <si>
    <t>1248248297</t>
  </si>
  <si>
    <t>53</t>
  </si>
  <si>
    <t>411361821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</si>
  <si>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</si>
  <si>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2139943255</t>
  </si>
  <si>
    <t>4,1228+4,3753+0,8407-2,297</t>
  </si>
  <si>
    <t>Úpravy povrchů, podlahy a osazování výplní</t>
  </si>
  <si>
    <t>54</t>
  </si>
  <si>
    <t>611131101</t>
  </si>
  <si>
    <t xml:space="preserve">Podkladní a spojovací vrstva vnitřních omítaných ploch  cementový postřik nanášený ručně celoplošně stropů</t>
  </si>
  <si>
    <t>-1586426454</t>
  </si>
  <si>
    <t>8,8+15,46</t>
  </si>
  <si>
    <t>55</t>
  </si>
  <si>
    <t>611321141</t>
  </si>
  <si>
    <t xml:space="preserve">Omítka vápenocementová vnitřních ploch  nanášená ručně dvouvrstvá, tloušťky jádrové omítky do 10 mm a tloušťky štuku do 3 mm štuková vodorovných konstrukcí stropů rovných</t>
  </si>
  <si>
    <t>-172025638</t>
  </si>
  <si>
    <t>56</t>
  </si>
  <si>
    <t>612131101</t>
  </si>
  <si>
    <t xml:space="preserve">Podkladní a spojovací vrstva vnitřních omítaných ploch  cementový postřik nanášený ručně celoplošně stěn</t>
  </si>
  <si>
    <t>-1159109152</t>
  </si>
  <si>
    <t>(213,18-17,04)*3,35+17,04*3,45-1,8*2,1*2-0,9*2,1*14-0,8*2,1*4-1,34*2,1*2</t>
  </si>
  <si>
    <t>-2,325*3,45-0,7*2,1*8-13,7*3,1+(2,05*3,2*2)*0,3*2</t>
  </si>
  <si>
    <t>57</t>
  </si>
  <si>
    <t>612321121</t>
  </si>
  <si>
    <t xml:space="preserve">Omítka vápenocementová vnitřních ploch  nanášená ručně jednovrstvá, tloušťky do 10 mm hladká svislých konstrukcí stěn</t>
  </si>
  <si>
    <t>1152219077</t>
  </si>
  <si>
    <t>"pod obklady"</t>
  </si>
  <si>
    <t>"mč. 1.19-1.28"</t>
  </si>
  <si>
    <t xml:space="preserve"> 65,28*2,65+(1*0,15+0,15*1,45*2)*2+2,6*0,6-0,8*2,1-0,9*2,1*6-0,7*2,1*8</t>
  </si>
  <si>
    <t>"mč. 1.16-1.17" 22,04*2,35-0,9*2,1*2</t>
  </si>
  <si>
    <t>"mč. 1.15" 7,6*2,55-0,9*2,1</t>
  </si>
  <si>
    <t>"mč. 1.30" 6,066*3,45</t>
  </si>
  <si>
    <t>58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</si>
  <si>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</si>
  <si>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</si>
  <si>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355816263</t>
  </si>
  <si>
    <t>"odečet omítky pod obklady" -237,374</t>
  </si>
  <si>
    <t>59</t>
  </si>
  <si>
    <t>622131101</t>
  </si>
  <si>
    <t xml:space="preserve">Podkladní a spojovací vrstva vnějších omítaných ploch  cementový postřik nanášený ručně celoplošně stěn</t>
  </si>
  <si>
    <t>1243301707</t>
  </si>
  <si>
    <t>(31,517+6,379)*4,5+3*3,2+0,35*3,2*8+0,42*3,2-1,8*2,1</t>
  </si>
  <si>
    <t>60</t>
  </si>
  <si>
    <t>622143003</t>
  </si>
  <si>
    <t xml:space="preserve">Montáž omítkových profilů  plastových nebo pozinkovaných, upevněných vtlačením do podkladní vrstvy nebo přibitím rohových s tkaninou</t>
  </si>
  <si>
    <t>-1314953931</t>
  </si>
  <si>
    <t>(1,8+2,1*2)+3,2*2*10+4,52</t>
  </si>
  <si>
    <t>61</t>
  </si>
  <si>
    <t>59051480</t>
  </si>
  <si>
    <t>profil rohový Al s tkaninou kontaktního zateplení</t>
  </si>
  <si>
    <t>1538439087</t>
  </si>
  <si>
    <t>74,52*1,1</t>
  </si>
  <si>
    <t>62</t>
  </si>
  <si>
    <t>622143004</t>
  </si>
  <si>
    <t xml:space="preserve">Montáž omítkových profilů  plastových nebo pozinkovaných, upevněných vtlačením do podkladní vrstvy nebo přibitím začišťovacích samolepících pro vytvoření dilatujícího spoje s okenním rámem</t>
  </si>
  <si>
    <t>-1899463072</t>
  </si>
  <si>
    <t>1,8+2,1*2+(2,45+3,2*2)*8</t>
  </si>
  <si>
    <t>63</t>
  </si>
  <si>
    <t>59051476</t>
  </si>
  <si>
    <t>profil okenní začišťovací se sklovláknitou armovací tkaninou 9mm/2,4m</t>
  </si>
  <si>
    <t>-497576111</t>
  </si>
  <si>
    <t>76,8*1,1</t>
  </si>
  <si>
    <t>64</t>
  </si>
  <si>
    <t>622211011</t>
  </si>
  <si>
    <t>Montáž kontaktního zateplení lepením a mechanickým kotvením z polystyrenových desek nebo z kombinovaných desek na vnější stěny, tloušťky desek přes 40 do 80 mm</t>
  </si>
  <si>
    <t>-1218037625</t>
  </si>
  <si>
    <t>"sokl" (31,517+6,379)*0,5+(25,1-2,45*8+3)*0,2</t>
  </si>
  <si>
    <t>65</t>
  </si>
  <si>
    <t>28376384</t>
  </si>
  <si>
    <t>deska z polystyrénu XPS, hrana polodrážková a hladký povrch s vyšší odolností m3</t>
  </si>
  <si>
    <t>-645749631</t>
  </si>
  <si>
    <t>"sokl" ((31,517+6,379)*0,5+(25,1-2,45*8+3)*0,2)*0,1*1,1</t>
  </si>
  <si>
    <t>66</t>
  </si>
  <si>
    <t>622211021</t>
  </si>
  <si>
    <t>Montáž kontaktního zateplení lepením a mechanickým kotvením z polystyrenových desek nebo z kombinovaných desek na vnější stěny, tloušťky desek přes 80 do 120 mm</t>
  </si>
  <si>
    <t>-502810290</t>
  </si>
  <si>
    <t>(31,517+6,379)*4+3*3,2-1,8*2,1+(0,35*8+0,42)*3,2</t>
  </si>
  <si>
    <t>67</t>
  </si>
  <si>
    <t>28375938</t>
  </si>
  <si>
    <t>deska EPS 70 fasádní λ=0,039 tl 100mm</t>
  </si>
  <si>
    <t>-2097529875</t>
  </si>
  <si>
    <t>167,708*1,1</t>
  </si>
  <si>
    <t>68</t>
  </si>
  <si>
    <t>622211201</t>
  </si>
  <si>
    <t>Montáž druhé vrstvy kontaktního zateplení lepením a mechanickým kotvením na vnější stěny, z desek polystyrenových, celkové tloušťky izolace přes 160 do 200 mm</t>
  </si>
  <si>
    <t>-941365081</t>
  </si>
  <si>
    <t>"atika" (31,517+6,379)*0,8</t>
  </si>
  <si>
    <t>69</t>
  </si>
  <si>
    <t>28375933</t>
  </si>
  <si>
    <t>deska EPS 70 fasádní λ=0,039 tl 50mm</t>
  </si>
  <si>
    <t>-66181665</t>
  </si>
  <si>
    <t>30,317*1,1</t>
  </si>
  <si>
    <t>70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</si>
  <si>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</si>
  <si>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</si>
  <si>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1805078350</t>
  </si>
  <si>
    <t>(1,8+2,1*2)+(2,45+3,2*2)*8</t>
  </si>
  <si>
    <t>71</t>
  </si>
  <si>
    <t>28375931</t>
  </si>
  <si>
    <t>deska EPS 70 fasádní λ=0,039 tl 30mm</t>
  </si>
  <si>
    <t>-91349638</t>
  </si>
  <si>
    <t>76,8*0,1*1,1</t>
  </si>
  <si>
    <t>72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</si>
  <si>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</si>
  <si>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</si>
  <si>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-132649287</t>
  </si>
  <si>
    <t>20,648+167,708</t>
  </si>
  <si>
    <t>73</t>
  </si>
  <si>
    <t>622252001</t>
  </si>
  <si>
    <t>Montáž profilů kontaktního zateplení zakládacích soklových připevněných hmoždinkami</t>
  </si>
  <si>
    <t>-205946526</t>
  </si>
  <si>
    <t>31,517+6,379+3+25,1</t>
  </si>
  <si>
    <t>74</t>
  </si>
  <si>
    <t>59051647</t>
  </si>
  <si>
    <t>AL zakládací profil pod ETICS tl 0,7mm pro izolant tl 100mm</t>
  </si>
  <si>
    <t>884974388</t>
  </si>
  <si>
    <t>65,996*1,1</t>
  </si>
  <si>
    <t>75</t>
  </si>
  <si>
    <t>622252002</t>
  </si>
  <si>
    <t>Montáž profilů kontaktního zateplení ostatních stěnových, dilatačních apod. lepených do tmelu</t>
  </si>
  <si>
    <t>-1287647665</t>
  </si>
  <si>
    <t>76</t>
  </si>
  <si>
    <t>59051510</t>
  </si>
  <si>
    <t>profil okenní s nepřiznanou podomítkovou okapnicí PVC 2,0m s tkaninou</t>
  </si>
  <si>
    <t>-2076689962</t>
  </si>
  <si>
    <t>1,8*1,1</t>
  </si>
  <si>
    <t>77</t>
  </si>
  <si>
    <t>622321111</t>
  </si>
  <si>
    <t xml:space="preserve">Omítka vápenocementová vnějších ploch  nanášená ručně jednovrstvá, tloušťky do 15 mm hrubá zatřená stěn</t>
  </si>
  <si>
    <t>-641876568</t>
  </si>
  <si>
    <t>78</t>
  </si>
  <si>
    <t>622541011</t>
  </si>
  <si>
    <t xml:space="preserve">Omítka tenkovrstvá silikonsilikátová vnějších ploch  hydrofobní, se samočistícím účinkem probarvená, včetně penetrace podkladu zrnitá, tloušťky 1,5 mm stěn</t>
  </si>
  <si>
    <t>518937479</t>
  </si>
  <si>
    <t>20,648+167,708+76,8*0,1</t>
  </si>
  <si>
    <t>79</t>
  </si>
  <si>
    <t>631311114</t>
  </si>
  <si>
    <t xml:space="preserve">Mazanina z betonu  prostého bez zvýšených nároků na prostředí tl. přes 50 do 80 mm tř. C 16/20</t>
  </si>
  <si>
    <t>2068359935</t>
  </si>
  <si>
    <t>200*0,066+15,46*0,076</t>
  </si>
  <si>
    <t>80</t>
  </si>
  <si>
    <t>631319171</t>
  </si>
  <si>
    <t xml:space="preserve">Příplatek k cenám mazanin  za stržení povrchu spodní vrstvy mazaniny latí před vložením výztuže nebo pletiva pro tl. obou vrstev mazaniny přes 50 do 80 mm</t>
  </si>
  <si>
    <t>-547776126</t>
  </si>
  <si>
    <t>81</t>
  </si>
  <si>
    <t>631362021</t>
  </si>
  <si>
    <t xml:space="preserve">Výztuž mazanin  ze svařovaných sítí z drátů typu KARI</t>
  </si>
  <si>
    <t>215322486</t>
  </si>
  <si>
    <t>(200,88+15,46)*1,2*4,44/1000</t>
  </si>
  <si>
    <t>82</t>
  </si>
  <si>
    <t>637121112</t>
  </si>
  <si>
    <t xml:space="preserve">Okapový chodník z kameniva  s udusáním a urovnáním povrchu z kačírku tl. 150 mm</t>
  </si>
  <si>
    <t>1679979364</t>
  </si>
  <si>
    <t>83</t>
  </si>
  <si>
    <t>642942111</t>
  </si>
  <si>
    <t xml:space="preserve">Osazování zárubní nebo rámů kovových dveřních  lisovaných nebo z úhelníků bez dveřních křídel na cementovou maltu, plochy otvoru do 2,5 m2</t>
  </si>
  <si>
    <t>212475781</t>
  </si>
  <si>
    <t xml:space="preserve">"Z24"  5</t>
  </si>
  <si>
    <t xml:space="preserve">"Z25" 2 </t>
  </si>
  <si>
    <t xml:space="preserve">"Z26" 4 </t>
  </si>
  <si>
    <t xml:space="preserve">"Z27" 2 </t>
  </si>
  <si>
    <t>84</t>
  </si>
  <si>
    <t>553314041</t>
  </si>
  <si>
    <t>Z24 zárubeň ocelová pro běžné zdění 900/2100mm vč. povrchové úpravy, provedeno dle PD</t>
  </si>
  <si>
    <t>988116435</t>
  </si>
  <si>
    <t>85</t>
  </si>
  <si>
    <t>553314042</t>
  </si>
  <si>
    <t>Z25 zárubeň ocelová pro běžné zdění 900/2100mm vč. povrchové úpravy, provedeno dle PD</t>
  </si>
  <si>
    <t>-1481501555</t>
  </si>
  <si>
    <t>86</t>
  </si>
  <si>
    <t>553314043</t>
  </si>
  <si>
    <t>Z26 zárubeň ocelová pro běžné zdění 700/2100mm vč. povrchové úpravy, provedeno dle PD</t>
  </si>
  <si>
    <t>-2006450876</t>
  </si>
  <si>
    <t>87</t>
  </si>
  <si>
    <t>553314044</t>
  </si>
  <si>
    <t>Z27 zárubeň ocelová pro běžné zdění 800/2100mm vč. povrchové úpravy, provedeno dle PD</t>
  </si>
  <si>
    <t>288952818</t>
  </si>
  <si>
    <t>Ostatní konstrukce a práce, bourání</t>
  </si>
  <si>
    <t>88</t>
  </si>
  <si>
    <t>941311111</t>
  </si>
  <si>
    <t xml:space="preserve">Montáž lešení řadového modulového lehkého pracovního s podlahami  s provozním zatížením tř. 3 do 200 kg/m2 šířky tř. SW06 přes 0,6 do 0,9 m, výšky do 10 m</t>
  </si>
  <si>
    <t>-941579267</t>
  </si>
  <si>
    <t>(31,517+1+1+6,379+1)*4,5+(1+25,1+3)*3,2</t>
  </si>
  <si>
    <t>89</t>
  </si>
  <si>
    <t>941311211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</si>
  <si>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</si>
  <si>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1267545756</t>
  </si>
  <si>
    <t>277,152*30</t>
  </si>
  <si>
    <t>90</t>
  </si>
  <si>
    <t>941311811</t>
  </si>
  <si>
    <t xml:space="preserve">Demontáž lešení řadového modulového lehkého pracovního s podlahami  s provozním zatížením tř. 3 do 200 kg/m2 šířky SW06 přes 0,6 do 0,9 m, výšky do 10 m</t>
  </si>
  <si>
    <t>1911225855</t>
  </si>
  <si>
    <t>91</t>
  </si>
  <si>
    <t>944511111</t>
  </si>
  <si>
    <t xml:space="preserve">Montáž ochranné sítě  zavěšené na konstrukci lešení z textilie z umělých vláken</t>
  </si>
  <si>
    <t>-1115972711</t>
  </si>
  <si>
    <t>92</t>
  </si>
  <si>
    <t>944511211</t>
  </si>
  <si>
    <t xml:space="preserve">Montáž ochranné sítě  Příplatek za první a každý další den použití sítě k ceně -1111</t>
  </si>
  <si>
    <t>1826022653</t>
  </si>
  <si>
    <t>93</t>
  </si>
  <si>
    <t>944511811</t>
  </si>
  <si>
    <t xml:space="preserve">Demontáž ochranné sítě  zavěšené na konstrukci lešení z textilie z umělých vláken</t>
  </si>
  <si>
    <t>-1749313430</t>
  </si>
  <si>
    <t>94</t>
  </si>
  <si>
    <t>949101111</t>
  </si>
  <si>
    <t xml:space="preserve">Lešení pomocné pracovní pro objekty pozemních staveb  pro zatížení do 150 kg/m2, o výšce lešeňové podlahy do 1,9 m</t>
  </si>
  <si>
    <t>2039785900</t>
  </si>
  <si>
    <t>95</t>
  </si>
  <si>
    <t>952901111</t>
  </si>
  <si>
    <t xml:space="preserve">Vyčištění budov nebo objektů před předáním do užívání  budov bytové nebo občanské výstavby, světlé výšky podlaží do 4 m</t>
  </si>
  <si>
    <t>-937934084</t>
  </si>
  <si>
    <t>200,88+15,46</t>
  </si>
  <si>
    <t>96</t>
  </si>
  <si>
    <t>953312125</t>
  </si>
  <si>
    <t xml:space="preserve">Vložky svislé do dilatačních spár z polystyrenových desek  extrudovaných včetně dodání a osazení, v jakémkoliv zdivu přes 40 do 50 mm</t>
  </si>
  <si>
    <t>-267606294</t>
  </si>
  <si>
    <t>(0,7+6,4)*0,5</t>
  </si>
  <si>
    <t>97</t>
  </si>
  <si>
    <t>95351101R</t>
  </si>
  <si>
    <t xml:space="preserve">M+D Systémový smykový trn JD1 </t>
  </si>
  <si>
    <t>-1464312161</t>
  </si>
  <si>
    <t>98</t>
  </si>
  <si>
    <t>95351102R</t>
  </si>
  <si>
    <t>IS01 Nosný tepelně-izolační prvek pro přerušení tepel. mostu h=160</t>
  </si>
  <si>
    <t>-1151256473</t>
  </si>
  <si>
    <t>99</t>
  </si>
  <si>
    <t>95351103R</t>
  </si>
  <si>
    <t>IS02 Nosný tepelně-izolační prvek pro přerušení tepel. mostu h=160</t>
  </si>
  <si>
    <t>-828144667</t>
  </si>
  <si>
    <t>18-15,2</t>
  </si>
  <si>
    <t>901</t>
  </si>
  <si>
    <t>Ostatní výrobky</t>
  </si>
  <si>
    <t>100</t>
  </si>
  <si>
    <t>90100-002</t>
  </si>
  <si>
    <t xml:space="preserve">O02  M+D světlík otevíravý pro otvor ve stropě 1200/1200mm, vč kotevní, lemování, doplňků, povrchové úpravy, kompletní provedení dle PD</t>
  </si>
  <si>
    <t>-76218858</t>
  </si>
  <si>
    <t>101</t>
  </si>
  <si>
    <t>90100-003</t>
  </si>
  <si>
    <t xml:space="preserve">O03  M+D světlík fix pro otvor ve stropě 1000/1000mm, vč kotevní, lemování, doplňků, povrchové úpravy, kompletní provedení dle PD</t>
  </si>
  <si>
    <t>1225972427</t>
  </si>
  <si>
    <t>102</t>
  </si>
  <si>
    <t>90100-005</t>
  </si>
  <si>
    <t xml:space="preserve">O05  M+D orientační systém (Al tabulky s fotoluminiscenční vrstvou), kompletní provedení dle PD ( v ceně jsou zahrnuty objekty SO101.1,   SO101.2,SO101.3, SO101.4)</t>
  </si>
  <si>
    <t>Kč</t>
  </si>
  <si>
    <t>-1897309813</t>
  </si>
  <si>
    <t>103</t>
  </si>
  <si>
    <t>90100-006</t>
  </si>
  <si>
    <t xml:space="preserve">O06  M+D informační orientační systém (tabulky-broušená nerez)-sklepní kóje, WC, atd. , kompletní provedení dle PD ( v ceně jsou zahrnuty objekty SO101.1,   SO101.2,SO101.3, SO101.4)</t>
  </si>
  <si>
    <t>916930564</t>
  </si>
  <si>
    <t>104</t>
  </si>
  <si>
    <t>90100-007</t>
  </si>
  <si>
    <t xml:space="preserve">O07  M+D systém generálního klíče , kompletní provedení dle PD ( v ceně jsou zahrnuty objekty SO101.1,   SO101.2,SO101.3, SO101.4)</t>
  </si>
  <si>
    <t>1603280864</t>
  </si>
  <si>
    <t>105</t>
  </si>
  <si>
    <t>90100-008</t>
  </si>
  <si>
    <t xml:space="preserve">O08  M+D záchytný a zádržný systém vč. kotvících bodů, lan, atd, kompletní provedení dle PD ( v ceně jsou zahrnuty objekty SO101.1,   SO101.2,SO101.3, SO101.4   </t>
  </si>
  <si>
    <t>523267852</t>
  </si>
  <si>
    <t>106</t>
  </si>
  <si>
    <t>90100-009</t>
  </si>
  <si>
    <t xml:space="preserve">O09  M+D přenosný hasicí přístroj práškový s hasicí schopností 183B - 10ks, a PHP s hasicí schopností A21 - 8ks ( v ceně jsou zahrnuty objekty SO101.1,   SO101.2,SO101.3, SO101.4)</t>
  </si>
  <si>
    <t>kpl</t>
  </si>
  <si>
    <t>1632684402</t>
  </si>
  <si>
    <t>107</t>
  </si>
  <si>
    <t>90100-010</t>
  </si>
  <si>
    <t xml:space="preserve">O10  M+D revizní dvířka v podhledu 800/650mm, ze zeleného sádrokartonu, kompletní provedení dle PD</t>
  </si>
  <si>
    <t>-631854316</t>
  </si>
  <si>
    <t>108</t>
  </si>
  <si>
    <t>90100-011</t>
  </si>
  <si>
    <t xml:space="preserve">O11  M+D revizní dvířka v podhledu 650/640mm, ze zeleného sádrokartonu, kompletní provedení dle PD</t>
  </si>
  <si>
    <t>-1359217806</t>
  </si>
  <si>
    <t>109</t>
  </si>
  <si>
    <t>90100-012</t>
  </si>
  <si>
    <t xml:space="preserve">O12  M+D revizní dvířka v podhledu 600/600mm, ze zeleného sádrokartonu, kompletní provedení dle PD</t>
  </si>
  <si>
    <t>-250669366</t>
  </si>
  <si>
    <t>110</t>
  </si>
  <si>
    <t>90100-013</t>
  </si>
  <si>
    <t xml:space="preserve">O13  M+D revizní dvířka v podhledu 300/300mm, ze zeleného sádrokartonu, kompletní provedení dle PD</t>
  </si>
  <si>
    <t>1017636493</t>
  </si>
  <si>
    <t>111</t>
  </si>
  <si>
    <t>90100-015</t>
  </si>
  <si>
    <t xml:space="preserve">O15  M+D zasobník na toaletní papír, kompletní provedení dle PD</t>
  </si>
  <si>
    <t>-248679454</t>
  </si>
  <si>
    <t>112</t>
  </si>
  <si>
    <t>90100-016</t>
  </si>
  <si>
    <t xml:space="preserve">O16  M+D zasobník na hygienické sáčky, kompletní provedení dle PD</t>
  </si>
  <si>
    <t>433272690</t>
  </si>
  <si>
    <t>113</t>
  </si>
  <si>
    <t>90100-017</t>
  </si>
  <si>
    <t xml:space="preserve">O17  M+D věšák dvojitý pro uchycení oblečení, nerez, kompletní provedení dle PD</t>
  </si>
  <si>
    <t>145606943</t>
  </si>
  <si>
    <t>114</t>
  </si>
  <si>
    <t>90100-018</t>
  </si>
  <si>
    <t xml:space="preserve">O18  M+D zrcadlo 1200x900mm do keram.obkladu, kompletní provedení dle PD</t>
  </si>
  <si>
    <t>249556774</t>
  </si>
  <si>
    <t>115</t>
  </si>
  <si>
    <t>90100-019</t>
  </si>
  <si>
    <t xml:space="preserve">O19  M+D zrcadlo 1800x900mm do keram.obkladu, kompletní provedení dle PD</t>
  </si>
  <si>
    <t>-1272428125</t>
  </si>
  <si>
    <t>116</t>
  </si>
  <si>
    <t>90100-020</t>
  </si>
  <si>
    <t xml:space="preserve">O20  M+D zásobník na tekuté mýdlo, kompletní provedení dle PD</t>
  </si>
  <si>
    <t>-324300098</t>
  </si>
  <si>
    <t>117</t>
  </si>
  <si>
    <t>90100-021</t>
  </si>
  <si>
    <t xml:space="preserve">O21  M+D odpadkový koš na WC, kompletní provedení dle PD</t>
  </si>
  <si>
    <t>1929171926</t>
  </si>
  <si>
    <t>118</t>
  </si>
  <si>
    <t>90100-022</t>
  </si>
  <si>
    <t xml:space="preserve">O22  M+D WC souprava (štětka, vyjímatelná miska, nerez provedení, kotveno na zeď), kompletní provedení dle PD</t>
  </si>
  <si>
    <t>-361097883</t>
  </si>
  <si>
    <t>119</t>
  </si>
  <si>
    <t>90100-023</t>
  </si>
  <si>
    <t xml:space="preserve">O23  M+D nástěnné sklopné madlo-WC ZTP, kompletní provedení dle PD</t>
  </si>
  <si>
    <t>795052318</t>
  </si>
  <si>
    <t>120</t>
  </si>
  <si>
    <t>90100-024</t>
  </si>
  <si>
    <t xml:space="preserve">O24  M+D nástěnné pevné madlo-WC ZTP, kompletní provedení dle PD</t>
  </si>
  <si>
    <t>268026441</t>
  </si>
  <si>
    <t>121</t>
  </si>
  <si>
    <t>90100-025</t>
  </si>
  <si>
    <t xml:space="preserve">O25  M+D tryskový vysoušeč rukou plastový, bezdotykový, kompletní provedení dle PD</t>
  </si>
  <si>
    <t>-1011416052</t>
  </si>
  <si>
    <t>122</t>
  </si>
  <si>
    <t>90100-026</t>
  </si>
  <si>
    <t xml:space="preserve">O26  M+D zásobník na skládané papír. ručníky nerez, kompletní provedení dle PD</t>
  </si>
  <si>
    <t>-202816289</t>
  </si>
  <si>
    <t>123</t>
  </si>
  <si>
    <t>90100-027</t>
  </si>
  <si>
    <t xml:space="preserve">O27  M+D odpadkový koš pod zásobník na papír.utěrky, kompletní provedení dle PD</t>
  </si>
  <si>
    <t>-1590296319</t>
  </si>
  <si>
    <t>124</t>
  </si>
  <si>
    <t>90100-028</t>
  </si>
  <si>
    <t xml:space="preserve">O28  M+D věšák jednoduchý pro uchycení ručníku, kompletní provedení dle PD</t>
  </si>
  <si>
    <t>205127284</t>
  </si>
  <si>
    <t>125</t>
  </si>
  <si>
    <t>90100-029</t>
  </si>
  <si>
    <t xml:space="preserve">O29  M+D přebalovací pult, kompletní provedení dle PD</t>
  </si>
  <si>
    <t>-408379461</t>
  </si>
  <si>
    <t>126</t>
  </si>
  <si>
    <t>90100-030</t>
  </si>
  <si>
    <t xml:space="preserve">O30  M+D plastová popelnice, kompletní provedení dle PD</t>
  </si>
  <si>
    <t>1265703151</t>
  </si>
  <si>
    <t>127</t>
  </si>
  <si>
    <t>90100-031</t>
  </si>
  <si>
    <t xml:space="preserve">O31  M+D odpadkový koš vnitřní, kompletní provedení dle PD</t>
  </si>
  <si>
    <t>255294163</t>
  </si>
  <si>
    <t>128</t>
  </si>
  <si>
    <t>90100-032</t>
  </si>
  <si>
    <t xml:space="preserve">O32  M+D lavička připevněná na zeď dl.4500mm š.600mm, kompletní provedení dle PD</t>
  </si>
  <si>
    <t>1460806472</t>
  </si>
  <si>
    <t>129</t>
  </si>
  <si>
    <t>90100-033</t>
  </si>
  <si>
    <t xml:space="preserve">O33  M+D kontrolní šachta 300/300, vpusti pro střechu s vegetačním souvrstvím</t>
  </si>
  <si>
    <t>-992307809</t>
  </si>
  <si>
    <t>130</t>
  </si>
  <si>
    <t>90100-035</t>
  </si>
  <si>
    <t xml:space="preserve">O35  M+D pojistný přepad, kompletní provedení dle PD</t>
  </si>
  <si>
    <t>-2109270672</t>
  </si>
  <si>
    <t>131</t>
  </si>
  <si>
    <t>90100-037</t>
  </si>
  <si>
    <t xml:space="preserve">O37  M+D stojan na letáky a prospekty, kompletní provedení dle PD</t>
  </si>
  <si>
    <t>-446898719</t>
  </si>
  <si>
    <t>132</t>
  </si>
  <si>
    <t>90100-038</t>
  </si>
  <si>
    <t xml:space="preserve">O38  M+D výstavní stěna nedělená do interieru, 1000/2000mm, kompletní provedení dle PD</t>
  </si>
  <si>
    <t>34057130</t>
  </si>
  <si>
    <t>133</t>
  </si>
  <si>
    <t>90100-039</t>
  </si>
  <si>
    <t xml:space="preserve">O39  M+D kancelářské křeslo k pultu infocentra, kompletní provedení dle PD</t>
  </si>
  <si>
    <t>-1545096715</t>
  </si>
  <si>
    <t>134</t>
  </si>
  <si>
    <t>90100-040</t>
  </si>
  <si>
    <t xml:space="preserve">O40  M+D židle do infocentra, kompletní provedení dle PD</t>
  </si>
  <si>
    <t>1184225065</t>
  </si>
  <si>
    <t>135</t>
  </si>
  <si>
    <t>90100-041</t>
  </si>
  <si>
    <t xml:space="preserve">O41  M+D kovové čtvercové stoly do infocentra, kompletní provedení dle PD</t>
  </si>
  <si>
    <t>1643219277</t>
  </si>
  <si>
    <t>136</t>
  </si>
  <si>
    <t>90100-043</t>
  </si>
  <si>
    <t xml:space="preserve">O43  M+D dilatační profil PVC stěnový se skelnou tkaninou, kompletní provedení dle PD ( v ceně jsou zahrnuty objekty SO101.1,   SO101.2,SO101.3, SO101.4)</t>
  </si>
  <si>
    <t>2006790544</t>
  </si>
  <si>
    <t>137</t>
  </si>
  <si>
    <t>90100-044</t>
  </si>
  <si>
    <t xml:space="preserve">O44  M+D podsvícený nápis "TIC a LOGO", kompletní provedení dle PD</t>
  </si>
  <si>
    <t>-233406219</t>
  </si>
  <si>
    <t>138</t>
  </si>
  <si>
    <t>90100-046</t>
  </si>
  <si>
    <t xml:space="preserve">O46  M+D plechové šatní skříňky (dvoudveře), kompletní provedení dle PD</t>
  </si>
  <si>
    <t>1820034245</t>
  </si>
  <si>
    <t>139</t>
  </si>
  <si>
    <t>90100-047</t>
  </si>
  <si>
    <t xml:space="preserve">O47  M+D polepy na prosklenou fasádu, kompletní provedení dle PD</t>
  </si>
  <si>
    <t>-1028545852</t>
  </si>
  <si>
    <t>140</t>
  </si>
  <si>
    <t>90100-051a</t>
  </si>
  <si>
    <t xml:space="preserve">O51a  M+D čistící rohož vnitřní (rohož 100% PP) 3100x1900mm, vč. rámu, samonivelace, kotvení, kování, povrchové úpravy, doplňků, kompletní provedení dle PD</t>
  </si>
  <si>
    <t>1591841868</t>
  </si>
  <si>
    <t>141</t>
  </si>
  <si>
    <t>90100-051b</t>
  </si>
  <si>
    <t xml:space="preserve">O51b  M+D čistící rohož vnitřní (rohož 100% PP) 2050x1800mm, vč. rámu, samonivelace, kotvení, kování, povrchové úpravy, doplňků, kompletní provedení dle PD</t>
  </si>
  <si>
    <t>-971543366</t>
  </si>
  <si>
    <t>142</t>
  </si>
  <si>
    <t>90100-054</t>
  </si>
  <si>
    <t xml:space="preserve">O54  M+D dveřní zarážka na kliku, kompletní provedení dle PD</t>
  </si>
  <si>
    <t>99704167</t>
  </si>
  <si>
    <t>143</t>
  </si>
  <si>
    <t>90100-055</t>
  </si>
  <si>
    <t xml:space="preserve">O55  M+D ocel. samofixační obrubník, kompletní provedení dle PD</t>
  </si>
  <si>
    <t>898764804</t>
  </si>
  <si>
    <t>144</t>
  </si>
  <si>
    <t>90100-056c</t>
  </si>
  <si>
    <t xml:space="preserve">O56c  M+D chráničky pro napojení vodního prvku HDPE D40mm, kompletní provedení dle PD</t>
  </si>
  <si>
    <t>-266677489</t>
  </si>
  <si>
    <t>145</t>
  </si>
  <si>
    <t>90100-057</t>
  </si>
  <si>
    <t xml:space="preserve">O57  M+D chráničky pro prostupy základ.pasy PVC DN 250mm, kompletní provedení dle PD</t>
  </si>
  <si>
    <t>1419913082</t>
  </si>
  <si>
    <t>998</t>
  </si>
  <si>
    <t>Přesun hmot</t>
  </si>
  <si>
    <t>146</t>
  </si>
  <si>
    <t>998012021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</si>
  <si>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</si>
  <si>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-1912686637</t>
  </si>
  <si>
    <t>PSV</t>
  </si>
  <si>
    <t>Práce a dodávky PSV</t>
  </si>
  <si>
    <t>711</t>
  </si>
  <si>
    <t>Izolace proti vodě, vlhkosti a plynům</t>
  </si>
  <si>
    <t>147</t>
  </si>
  <si>
    <t>711111001</t>
  </si>
  <si>
    <t xml:space="preserve">Provedení izolace proti zemní vlhkosti natěradly a tmely za studena  na ploše vodorovné V nátěrem penetračním</t>
  </si>
  <si>
    <t>1072741024</t>
  </si>
  <si>
    <t>"na žb desku"</t>
  </si>
  <si>
    <t>(25,016*(6,429+8,7)/2+0,611*6,429/2+(7,03+6,6)/2*5,83+5*6,55)</t>
  </si>
  <si>
    <t>148</t>
  </si>
  <si>
    <t>11163150</t>
  </si>
  <si>
    <t>lak penetrační asfaltový</t>
  </si>
  <si>
    <t>-2075590178</t>
  </si>
  <si>
    <t>263,679*0,0002</t>
  </si>
  <si>
    <t>149</t>
  </si>
  <si>
    <t>711112001</t>
  </si>
  <si>
    <t xml:space="preserve">Provedení izolace proti zemní vlhkosti natěradly a tmely za studena  na ploše svislé S nátěrem penetračním</t>
  </si>
  <si>
    <t>1904875535</t>
  </si>
  <si>
    <t>(31,517+6,379+25,1+3)*1,4</t>
  </si>
  <si>
    <t>150</t>
  </si>
  <si>
    <t>-299473205</t>
  </si>
  <si>
    <t>92,394*0,0002</t>
  </si>
  <si>
    <t>151</t>
  </si>
  <si>
    <t>711141559</t>
  </si>
  <si>
    <t xml:space="preserve">Provedení izolace proti zemní vlhkosti pásy přitavením  NAIP na ploše vodorovné V</t>
  </si>
  <si>
    <t>-264179843</t>
  </si>
  <si>
    <t>(25,016*(6,429+8,7)/2+0,611*6,429/2+(7,03+6,6)/2*5,83+5*6,55)*2</t>
  </si>
  <si>
    <t>152</t>
  </si>
  <si>
    <t>62853003</t>
  </si>
  <si>
    <t>pás asfaltový natavitelný modifikovaný SBS tl 3,5mm s vložkou ze skleněné tkaniny a spalitelnou PE fólií nebo jemnozrnný minerálním posypem na horním povrchu</t>
  </si>
  <si>
    <t>1992035493</t>
  </si>
  <si>
    <t>263,679*1,15</t>
  </si>
  <si>
    <t>153</t>
  </si>
  <si>
    <t>62855001</t>
  </si>
  <si>
    <t>pás asfaltový natavitelný modifikovaný SBS tl 4,0mm s vložkou z polyesterové rohože a spalitelnou PE fólií nebo jemnozrnný minerálním posypem na horním povrchu</t>
  </si>
  <si>
    <t>-200611028</t>
  </si>
  <si>
    <t>154</t>
  </si>
  <si>
    <t>711142559</t>
  </si>
  <si>
    <t xml:space="preserve">Provedení izolace proti zemní vlhkosti pásy přitavením  NAIP na ploše svislé S</t>
  </si>
  <si>
    <t>941403513</t>
  </si>
  <si>
    <t>(31,517+6,379+25,1+3)*1,4*2</t>
  </si>
  <si>
    <t>155</t>
  </si>
  <si>
    <t>-155077733</t>
  </si>
  <si>
    <t>(31,517+6,379+25,1+3)*1,4*1,15</t>
  </si>
  <si>
    <t>156</t>
  </si>
  <si>
    <t>-197398115</t>
  </si>
  <si>
    <t>157</t>
  </si>
  <si>
    <t>711491171</t>
  </si>
  <si>
    <t xml:space="preserve">Provedení izolace proti povrchové a podpovrchové tlakové vodě ostatní  na ploše vodorovné V z textilií, vrstva podkladní</t>
  </si>
  <si>
    <t>-1933251650</t>
  </si>
  <si>
    <t>"pod žb desku"</t>
  </si>
  <si>
    <t>158</t>
  </si>
  <si>
    <t>69311199</t>
  </si>
  <si>
    <t xml:space="preserve">geotextilie netkaná separační, ochranná, filtrační, drenážní  PES(70%)+PP(30%) 300g/m2</t>
  </si>
  <si>
    <t>-1954181771</t>
  </si>
  <si>
    <t>159</t>
  </si>
  <si>
    <t>711491172</t>
  </si>
  <si>
    <t xml:space="preserve">Provedení izolace proti povrchové a podpovrchové tlakové vodě ostatní  na ploše vodorovné V z textilií, vrstva ochranná</t>
  </si>
  <si>
    <t>94161865</t>
  </si>
  <si>
    <t>160</t>
  </si>
  <si>
    <t>242601450</t>
  </si>
  <si>
    <t>161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</si>
  <si>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</si>
  <si>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</si>
  <si>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55553230</t>
  </si>
  <si>
    <t>712</t>
  </si>
  <si>
    <t>Povlakové krytiny</t>
  </si>
  <si>
    <t>162</t>
  </si>
  <si>
    <t>71200-001</t>
  </si>
  <si>
    <t>M+D střešní vpusť s ochr. košem</t>
  </si>
  <si>
    <t>-1891369362</t>
  </si>
  <si>
    <t>163</t>
  </si>
  <si>
    <t>712311101</t>
  </si>
  <si>
    <t xml:space="preserve">Provedení povlakové krytiny střech plochých do 10° natěradly a tmely za studena  nátěrem lakem penetračním nebo asfaltovým</t>
  </si>
  <si>
    <t>1937825488</t>
  </si>
  <si>
    <t>"plocha" (12,175+9,09)/2*(29,48+30,757)/2+0,4*5,4-1,15*1,15*2</t>
  </si>
  <si>
    <t>"vytažení na atiku" 74,517*(0,58+0,35)</t>
  </si>
  <si>
    <t>"vytažení na světlík" 1,2*4*0,2*2</t>
  </si>
  <si>
    <t>164</t>
  </si>
  <si>
    <t>1084134552</t>
  </si>
  <si>
    <t>390,971*0,0002</t>
  </si>
  <si>
    <t>165</t>
  </si>
  <si>
    <t>712332135</t>
  </si>
  <si>
    <t>Povlakové krytiny střech plochých na sucho nopová fólie vrstva drenážní a hydroakumulační vegetačních střech s perforovanou deskou výška nopku 20 mm, tl. fólie do 1,0 mm</t>
  </si>
  <si>
    <t>1317672853</t>
  </si>
  <si>
    <t>166</t>
  </si>
  <si>
    <t>712341559</t>
  </si>
  <si>
    <t xml:space="preserve">Provedení povlakové krytiny střech plochých do 10° pásy přitavením  NAIP v plné ploše</t>
  </si>
  <si>
    <t>-535943837</t>
  </si>
  <si>
    <t>167</t>
  </si>
  <si>
    <t>62856010</t>
  </si>
  <si>
    <t>pás asfaltový natavitelný modifikovaný SBS tl 3,5mm s vložkou z hliníkové fólie, hliníkové fólie s textilií a spalitelnou PE fólií nebo jemnozrnný minerálním posypem na horním povrchu</t>
  </si>
  <si>
    <t>-1067653015</t>
  </si>
  <si>
    <t>390,971*1,15</t>
  </si>
  <si>
    <t>168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</si>
  <si>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</si>
  <si>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</si>
  <si>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739449861</t>
  </si>
  <si>
    <t>"plocha" (12,175+9,09)/2*(29,48+30,757)/2+0,4*5,4-1,15*1,15*2-74,517</t>
  </si>
  <si>
    <t>169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</si>
  <si>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</si>
  <si>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</si>
  <si>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-1262027528</t>
  </si>
  <si>
    <t>74,517*1</t>
  </si>
  <si>
    <t>170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</si>
  <si>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</si>
  <si>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</si>
  <si>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-416028984</t>
  </si>
  <si>
    <t>"vytažení na atiku" 74,517*((0,1+0,3)/2+0,35)</t>
  </si>
  <si>
    <t>171</t>
  </si>
  <si>
    <t>28343015</t>
  </si>
  <si>
    <t>fólie hydroizolační střešní mPVC určená ke stabilizaci přitížením a do vegetačních střech tl 1,5mm s vložkou ze skelné rohože</t>
  </si>
  <si>
    <t>-1889788380</t>
  </si>
  <si>
    <t>(245,233+74,517+42,904)*1,15</t>
  </si>
  <si>
    <t>172</t>
  </si>
  <si>
    <t>712391171</t>
  </si>
  <si>
    <t xml:space="preserve">Provedení povlakové krytiny střech plochých do 10° -ostatní práce  provedení vrstvy textilní podkladní</t>
  </si>
  <si>
    <t>-1613450836</t>
  </si>
  <si>
    <t>173</t>
  </si>
  <si>
    <t>69311068</t>
  </si>
  <si>
    <t>geotextilie netkaná separační, ochranná, filtrační, drenážní PP 300g/m2</t>
  </si>
  <si>
    <t>1620870144</t>
  </si>
  <si>
    <t>362,654*1,15</t>
  </si>
  <si>
    <t>174</t>
  </si>
  <si>
    <t>712391172</t>
  </si>
  <si>
    <t xml:space="preserve">Provedení povlakové krytiny střech plochých do 10° -ostatní práce  provedení vrstvy textilní ochranné</t>
  </si>
  <si>
    <t>-345090704</t>
  </si>
  <si>
    <t>175</t>
  </si>
  <si>
    <t>1656156571</t>
  </si>
  <si>
    <t>176</t>
  </si>
  <si>
    <t>71277-001</t>
  </si>
  <si>
    <t>Provedení střešní vegetace</t>
  </si>
  <si>
    <t>974676521</t>
  </si>
  <si>
    <t>"plocha" (12,175+9,09)/2*(29,48+30,757)/2+0,4*5,4-1,15*1,15*2-75,681</t>
  </si>
  <si>
    <t>177</t>
  </si>
  <si>
    <t>712771101</t>
  </si>
  <si>
    <t>Provedení ochranné vrstvy vegetační střechy proti prorůstání kořenů, proti mechanickému poškození hydroizolace z textilií nebo rohoží volně kladených s přesahem, sklon střechy do 5°</t>
  </si>
  <si>
    <t>-1612444973</t>
  </si>
  <si>
    <t>178</t>
  </si>
  <si>
    <t>69311060</t>
  </si>
  <si>
    <t>geotextilie netkaná separační, ochranná, filtrační, drenážní PP 200g/m2</t>
  </si>
  <si>
    <t>-436247812</t>
  </si>
  <si>
    <t>319,75*1,15</t>
  </si>
  <si>
    <t>179</t>
  </si>
  <si>
    <t>712771401</t>
  </si>
  <si>
    <t>Provedení vegetační vrstvy vegetační střechy ze substrátu, tloušťky do 100 mm, sklon střechy do 5°</t>
  </si>
  <si>
    <t>-693215949</t>
  </si>
  <si>
    <t>180</t>
  </si>
  <si>
    <t>10321225</t>
  </si>
  <si>
    <t>substrát vegetačních střech (kůra, liodrain, dolomit vápenec, základní hnojivo)</t>
  </si>
  <si>
    <t>1135573000</t>
  </si>
  <si>
    <t>244,069*0,08</t>
  </si>
  <si>
    <t>181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</si>
  <si>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</si>
  <si>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</si>
  <si>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-4410050</t>
  </si>
  <si>
    <t>(2,6*4,55+1,2*1,2+0,8*1,2*2+1,2*1,4+1,7*3,22+(6,4+6,9)/2*4,61+(22,2+8,4+26,1)*0,4)*0,08</t>
  </si>
  <si>
    <t>182</t>
  </si>
  <si>
    <t>58337401</t>
  </si>
  <si>
    <t>kamenivo dekorační (kačírek) frakce 8/16</t>
  </si>
  <si>
    <t>1226228283</t>
  </si>
  <si>
    <t>6,054*2</t>
  </si>
  <si>
    <t>183</t>
  </si>
  <si>
    <t>712771613</t>
  </si>
  <si>
    <t>Provedení ochranných pásů vegetační střechy osazení ochranné kačírkové lišty navařením na hydroizolaci</t>
  </si>
  <si>
    <t>1536082610</t>
  </si>
  <si>
    <t>184</t>
  </si>
  <si>
    <t>69334031</t>
  </si>
  <si>
    <t>lišta kačírková výška 80mm nerez</t>
  </si>
  <si>
    <t>1511655701</t>
  </si>
  <si>
    <t>95,981*1,1</t>
  </si>
  <si>
    <t>185</t>
  </si>
  <si>
    <t>998712101</t>
  </si>
  <si>
    <t>Přesun hmot pro povlakové krytiny stanovený z hmotnosti přesunovaného materiálu vodorovná dopravní vzdálenost do 50 m v objektech výšky do 6 m</t>
  </si>
  <si>
    <t>-1398045052</t>
  </si>
  <si>
    <t>713</t>
  </si>
  <si>
    <t>Izolace tepelné</t>
  </si>
  <si>
    <t>186</t>
  </si>
  <si>
    <t>713121121</t>
  </si>
  <si>
    <t>Montáž tepelné izolace podlah rohožemi, pásy, deskami, dílci, bloky (izolační materiál ve specifikaci) kladenými volně dvouvrstvá</t>
  </si>
  <si>
    <t>537086154</t>
  </si>
  <si>
    <t>187</t>
  </si>
  <si>
    <t>28376361</t>
  </si>
  <si>
    <t>deska z polystyrénu XPS, hrana rovná, polo či pero drážka a hladký povrch λ=0,034 tl 30mm</t>
  </si>
  <si>
    <t>1092355953</t>
  </si>
  <si>
    <t>15,46*2*1,05</t>
  </si>
  <si>
    <t>188</t>
  </si>
  <si>
    <t>28376370</t>
  </si>
  <si>
    <t>deska z polystyrénu XPS, hrana rovná, polo či pero drážka a hladký povrch λ=0,034 tl 60mm</t>
  </si>
  <si>
    <t>-800678048</t>
  </si>
  <si>
    <t>200,88*2*1,05</t>
  </si>
  <si>
    <t>189</t>
  </si>
  <si>
    <t>713121211</t>
  </si>
  <si>
    <t>Montáž tepelné izolace podlah okrajovými pásky kladenými volně</t>
  </si>
  <si>
    <t>-1810693106</t>
  </si>
  <si>
    <t>190</t>
  </si>
  <si>
    <t>63140273</t>
  </si>
  <si>
    <t>pásek okrajový izolační minerální plovoucích podlah š 80mm tl 12mm</t>
  </si>
  <si>
    <t>-1644924563</t>
  </si>
  <si>
    <t>1777,325*1,1</t>
  </si>
  <si>
    <t>191</t>
  </si>
  <si>
    <t>713131141</t>
  </si>
  <si>
    <t>Montáž tepelné izolace stěn rohožemi, pásy, deskami, dílci, bloky (izolační materiál ve specifikaci) lepením celoplošně</t>
  </si>
  <si>
    <t>-1915029691</t>
  </si>
  <si>
    <t>"pod terénem"</t>
  </si>
  <si>
    <t>31,517*0,9+6,379*(0,9+1,15)/2+(25,1+3)*1,15</t>
  </si>
  <si>
    <t>"vytažení na atiku" 74,517*0,58</t>
  </si>
  <si>
    <t>192</t>
  </si>
  <si>
    <t>28376385</t>
  </si>
  <si>
    <t>deska z polystyrénu XPS, hrana rovná, polo či pero drážka a hladký povrch λ=0,034 m3</t>
  </si>
  <si>
    <t>1432377053</t>
  </si>
  <si>
    <t>"pod terénem" 67,219*0,05*1,05</t>
  </si>
  <si>
    <t>193</t>
  </si>
  <si>
    <t>28372309</t>
  </si>
  <si>
    <t>deska EPS 100 do plochých střech a podlah λ=0,037 tl 100mm</t>
  </si>
  <si>
    <t>-1179424533</t>
  </si>
  <si>
    <t>"vytažení na atiku" 74,517*0,58*1,1</t>
  </si>
  <si>
    <t>194</t>
  </si>
  <si>
    <t>713141111</t>
  </si>
  <si>
    <t>Montáž tepelné izolace střech plochých rohožemi, pásy, deskami, dílci, bloky (izolační materiál ve specifikaci) přilepenými asfaltem za horka zplna, jednovrstvá</t>
  </si>
  <si>
    <t>2146638192</t>
  </si>
  <si>
    <t>((12,175+9,09)/2*(29,48+30,757)/2+0,4*5,4-1,15*1,15*2)*3</t>
  </si>
  <si>
    <t>195</t>
  </si>
  <si>
    <t>28372312</t>
  </si>
  <si>
    <t>deska EPS 100 do plochých střech a podlah λ=0,037 tl 120mm</t>
  </si>
  <si>
    <t>-328496500</t>
  </si>
  <si>
    <t>((12,175+9,09)/2*(29,48+30,757)/2+0,4*5,4-1,15*1,15*2)*1,05</t>
  </si>
  <si>
    <t>196</t>
  </si>
  <si>
    <t>28375924</t>
  </si>
  <si>
    <t>deska EPS 200 do plochých střech a podlah λ=0,034 tl 80mm</t>
  </si>
  <si>
    <t>580397259</t>
  </si>
  <si>
    <t>197</t>
  </si>
  <si>
    <t>28376141</t>
  </si>
  <si>
    <t>klín izolační z pěnového polystyrenu EPS 100 spádový</t>
  </si>
  <si>
    <t>1567974879</t>
  </si>
  <si>
    <t>((12,175+9,09)/2*(29,48+30,757)/2+0,4*5,4-1,15*1,15*2)*(0,02+0,23)/2*1,05</t>
  </si>
  <si>
    <t>198</t>
  </si>
  <si>
    <t>713191132</t>
  </si>
  <si>
    <t>Montáž tepelné izolace stavebních konstrukcí - doplňky a konstrukční součásti podlah, stropů vrchem nebo střech překrytím fólií separační z PE</t>
  </si>
  <si>
    <t>-1129902430</t>
  </si>
  <si>
    <t>199</t>
  </si>
  <si>
    <t>28329042</t>
  </si>
  <si>
    <t>fólie PE separační či ochranná tl. 0,2mm</t>
  </si>
  <si>
    <t>1953460254</t>
  </si>
  <si>
    <t>216,34*1,15</t>
  </si>
  <si>
    <t>200</t>
  </si>
  <si>
    <t>998713101</t>
  </si>
  <si>
    <t>Přesun hmot pro izolace tepelné stanovený z hmotnosti přesunovaného materiálu vodorovná dopravní vzdálenost do 50 m v objektech výšky do 6 m</t>
  </si>
  <si>
    <t>2081231971</t>
  </si>
  <si>
    <t>763</t>
  </si>
  <si>
    <t>Konstrukce suché výstavby</t>
  </si>
  <si>
    <t>201</t>
  </si>
  <si>
    <t>763131411</t>
  </si>
  <si>
    <t xml:space="preserve">Podhled ze sádrokartonových desek  dvouvrstvá zavěšená spodní konstrukce z ocelových profilů CD, UD jednoduše opláštěná deskou standardní A, tl. 12,5 mm, bez TI</t>
  </si>
  <si>
    <t>-1062026550</t>
  </si>
  <si>
    <t>"mč.4.14" 2*(1+0,58)+2,75*(1,4+0,58)</t>
  </si>
  <si>
    <t>202</t>
  </si>
  <si>
    <t>763131451</t>
  </si>
  <si>
    <t xml:space="preserve">Podhled ze sádrokartonových desek  dvouvrstvá zavěšená spodní konstrukce z ocelových profilů CD, UD jednoduše opláštěná deskou impregnovanou H2, tl. 12,5 mm, bez TI</t>
  </si>
  <si>
    <t>936176949</t>
  </si>
  <si>
    <t>49,02-4,25</t>
  </si>
  <si>
    <t>203</t>
  </si>
  <si>
    <t>763131471</t>
  </si>
  <si>
    <t xml:space="preserve">Podhled ze sádrokartonových desek  dvouvrstvá zavěšená spodní konstrukce z ocelových profilů CD, UD jednoduše opláštěná deskou impregnovanou protipožární DFH2, tl. 12,5 mm, bez TI</t>
  </si>
  <si>
    <t>-377030091</t>
  </si>
  <si>
    <t>"EI 15 DP1"</t>
  </si>
  <si>
    <t>2,5*(1+0,7)</t>
  </si>
  <si>
    <t>204</t>
  </si>
  <si>
    <t>998763301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</si>
  <si>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do 6 m</t>
  </si>
  <si>
    <t>1123598162</t>
  </si>
  <si>
    <t>764</t>
  </si>
  <si>
    <t>Konstrukce klempířské</t>
  </si>
  <si>
    <t>205</t>
  </si>
  <si>
    <t>764212635</t>
  </si>
  <si>
    <t>Oplechování střešních prvků z pozinkovaného plechu s povrchovou úpravou štítu závětrnou lištou rš 400 mm</t>
  </si>
  <si>
    <t>94339176</t>
  </si>
  <si>
    <t>"K07" 63,2</t>
  </si>
  <si>
    <t>206</t>
  </si>
  <si>
    <t>764213641</t>
  </si>
  <si>
    <t>Oplechování střešních prvků z pozinkovaného plechu s povrchovou úpravou střešní dilatace vícedílná rš 900 mm</t>
  </si>
  <si>
    <t>-123779516</t>
  </si>
  <si>
    <t>"K04" 7</t>
  </si>
  <si>
    <t>207</t>
  </si>
  <si>
    <t>764518621</t>
  </si>
  <si>
    <t>Svod z pozinkovaného plechu s upraveným povrchem včetně objímek, kolen a odskoků kruhový, průměru do 90 mm</t>
  </si>
  <si>
    <t>-665741439</t>
  </si>
  <si>
    <t>"K06" 13,7</t>
  </si>
  <si>
    <t>208</t>
  </si>
  <si>
    <t>998764101</t>
  </si>
  <si>
    <t>Přesun hmot pro konstrukce klempířské stanovený z hmotnosti přesunovaného materiálu vodorovná dopravní vzdálenost do 50 m v objektech výšky do 6 m</t>
  </si>
  <si>
    <t>-627191212</t>
  </si>
  <si>
    <t>766</t>
  </si>
  <si>
    <t>Konstrukce truhlářské</t>
  </si>
  <si>
    <t>209</t>
  </si>
  <si>
    <t>76600-001L</t>
  </si>
  <si>
    <t xml:space="preserve">T01L  M+D dveře 900/2100mm vč. kování, doplňků, povrchové úpravy, kompletní provedení dle PD</t>
  </si>
  <si>
    <t>-871813266</t>
  </si>
  <si>
    <t>210</t>
  </si>
  <si>
    <t>76600-001P</t>
  </si>
  <si>
    <t xml:space="preserve">T01P  M+D dveře 900/2100mm vč. kování, doplňků, povrchové úpravy, kompletní provedení dle PD</t>
  </si>
  <si>
    <t>-1254495753</t>
  </si>
  <si>
    <t>211</t>
  </si>
  <si>
    <t>76600-002L</t>
  </si>
  <si>
    <t xml:space="preserve">T02L  M+D dveře 900/2100mm vč. kování, doplňků, povrchové úpravy, kompletní provedení dle PD</t>
  </si>
  <si>
    <t>-1783084220</t>
  </si>
  <si>
    <t>212</t>
  </si>
  <si>
    <t>76600-002P</t>
  </si>
  <si>
    <t xml:space="preserve">T02P  M+D dveře 900/2100mm vč. kování, doplňků, povrchové úpravy, kompletní provedení dle PD</t>
  </si>
  <si>
    <t>1235461187</t>
  </si>
  <si>
    <t>213</t>
  </si>
  <si>
    <t>76600-003L</t>
  </si>
  <si>
    <t xml:space="preserve">T03L  M+D dveře 700/2100mm vč. kování, doplňků, povrchové úpravy, kompletní provedení dle PD</t>
  </si>
  <si>
    <t>-1018745839</t>
  </si>
  <si>
    <t>214</t>
  </si>
  <si>
    <t>76600-003P</t>
  </si>
  <si>
    <t xml:space="preserve">T03P  M+D dveře 700/2100mm vč. kování, doplňků, povrchové úpravy, kompletní provedení dle PD</t>
  </si>
  <si>
    <t>-1668797330</t>
  </si>
  <si>
    <t>215</t>
  </si>
  <si>
    <t>76600-004L</t>
  </si>
  <si>
    <t xml:space="preserve">T04L  M+D dveře 800/2100mm vč. kování, doplňků, povrchové úpravy, kompletní provedení dle PD</t>
  </si>
  <si>
    <t>467586490</t>
  </si>
  <si>
    <t>216</t>
  </si>
  <si>
    <t>76600-005L</t>
  </si>
  <si>
    <t xml:space="preserve">T05L  M+D dveře 900/2100mm vč. kování, doplňků, povrchové úpravy, kompletní provedení dle PD</t>
  </si>
  <si>
    <t>-1060575612</t>
  </si>
  <si>
    <t>217</t>
  </si>
  <si>
    <t>76600-006P</t>
  </si>
  <si>
    <t xml:space="preserve">T06P  M+D dveře 800/2100mm vč. kování, doplňků, povrchové úpravy, kompletní provedení dle PD</t>
  </si>
  <si>
    <t>-1195586719</t>
  </si>
  <si>
    <t>218</t>
  </si>
  <si>
    <t>76600-007</t>
  </si>
  <si>
    <t xml:space="preserve">T07  M+D pult informačního centra vč. kotvení, doplňků, povrchové úpravy, kompletní provedení dle PD</t>
  </si>
  <si>
    <t>-2050680184</t>
  </si>
  <si>
    <t>219</t>
  </si>
  <si>
    <t>76600-008</t>
  </si>
  <si>
    <t xml:space="preserve">T08  M+D kuchyňská linka vč. kotvení, spotřebičů, doplňků, povrchové úpravy, kompletní provedení dle PD</t>
  </si>
  <si>
    <t>-377499468</t>
  </si>
  <si>
    <t>220</t>
  </si>
  <si>
    <t>76600-009</t>
  </si>
  <si>
    <t xml:space="preserve">T09  M+D police 1640x300x36mm (6ks) vč. kotvení, doplňků, povrchové úpravy, kompletní provedení dle PD</t>
  </si>
  <si>
    <t>1360856983</t>
  </si>
  <si>
    <t>767</t>
  </si>
  <si>
    <t>Konstrukce zámečnické</t>
  </si>
  <si>
    <t>221</t>
  </si>
  <si>
    <t>76700-003</t>
  </si>
  <si>
    <t xml:space="preserve">Z03  M+D AL sloupkovo příčková fasáda s dveřmi 2100x3200mm, vč. kotvení, kování, doplňků, povrchové úpravy, kompletní provedení dle PD</t>
  </si>
  <si>
    <t>1282579418</t>
  </si>
  <si>
    <t>222</t>
  </si>
  <si>
    <t>76700-004</t>
  </si>
  <si>
    <t xml:space="preserve">Z04  M+D AL sloupkovo příčková fasáda s dveřmi, vč. kotvení, kování, doplňků, povrchové úpravy, kompletní provedení dle PD</t>
  </si>
  <si>
    <t>-164165829</t>
  </si>
  <si>
    <t>24,56*3,47</t>
  </si>
  <si>
    <t>223</t>
  </si>
  <si>
    <t>76700-013</t>
  </si>
  <si>
    <t xml:space="preserve">Z13  M+D úchyt pro žebřík, vč. kotvení, kování, povrchové úpravy, doplňků, kompletní provedení dle PD</t>
  </si>
  <si>
    <t>561161960</t>
  </si>
  <si>
    <t>224</t>
  </si>
  <si>
    <t>76700-014a</t>
  </si>
  <si>
    <t xml:space="preserve">Z14a  M+D čistící rohož venkovní /rohož z dural. profilů) 3100x1500mm, vč. ocel. rámu, podklad. betonu, kotvení, kování, povrchové úpravy, doplňků, kompletní provedení dle PD</t>
  </si>
  <si>
    <t>1209682990</t>
  </si>
  <si>
    <t>225</t>
  </si>
  <si>
    <t>76700-014b</t>
  </si>
  <si>
    <t xml:space="preserve">Z14b  M+D čistící rohož venkovní /rohož z dural. profilů) 3000x1500mm, vč. ocel. rámu, podklad. betonu, kotvení, kování, povrchové úpravy, doplňků, kompletní provedení dle PD</t>
  </si>
  <si>
    <t>1872324504</t>
  </si>
  <si>
    <t>226</t>
  </si>
  <si>
    <t>76700-021</t>
  </si>
  <si>
    <t xml:space="preserve">Z21  M+D ocelové rámy pro VZT jednotky, vč. kotvení, kování, povrchové úpravy, doplňků, kompletní provedení dle PD</t>
  </si>
  <si>
    <t>1976564189</t>
  </si>
  <si>
    <t>227</t>
  </si>
  <si>
    <t>76700-022</t>
  </si>
  <si>
    <t xml:space="preserve">Z22  M+D opláštění VZT jednotek liniovými systémovými žaluziemi tvaru C, vč. kotvení, povrchové úpravy, kompletní provedení dle PD</t>
  </si>
  <si>
    <t>-822622461</t>
  </si>
  <si>
    <t>228</t>
  </si>
  <si>
    <t>76700-022a</t>
  </si>
  <si>
    <t xml:space="preserve">Z22a  M+D ocelová kce pro opláštění VZT jednotek liniovými systémovými žaluziemi tvaru C, vč. kotvení, povrchové úpravy, kompletní provedení dle PD</t>
  </si>
  <si>
    <t>-1437524451</t>
  </si>
  <si>
    <t>229</t>
  </si>
  <si>
    <t>76700-023</t>
  </si>
  <si>
    <t xml:space="preserve">Z23  M+D opláštění VZT jednotek liniovými systémovými žaluziemi tvaru C, vč. kotvení, povrchové úpravy, kompletní provedení dle PD</t>
  </si>
  <si>
    <t>915730327</t>
  </si>
  <si>
    <t>230</t>
  </si>
  <si>
    <t>76700-023a</t>
  </si>
  <si>
    <t xml:space="preserve">Z23a  M+D ocelová kce pro opláštění VZT jednotek liniovými systémovými žaluziemi tvaru C, vč. kotvení, povrchové úpravy, kompletní provedení dle PD</t>
  </si>
  <si>
    <t>-113937737</t>
  </si>
  <si>
    <t>231</t>
  </si>
  <si>
    <t>76700-034</t>
  </si>
  <si>
    <t xml:space="preserve">Z34  M+D L profil 80/6x80/6+350/6mm, vč. kotvení, kování, povrchové úpravy, doplňků, kompletní provedení dle PD</t>
  </si>
  <si>
    <t>-1975226879</t>
  </si>
  <si>
    <t>232</t>
  </si>
  <si>
    <t>76700-2001</t>
  </si>
  <si>
    <t>M+D kovový podhled z tahokovu, vč. nosné kce, kotvení, povrchové úpravy, doplňků, kompletní provedení</t>
  </si>
  <si>
    <t>9276952</t>
  </si>
  <si>
    <t>233</t>
  </si>
  <si>
    <t>76710-1002</t>
  </si>
  <si>
    <t>M+D ocelový sloup S1.2 a S1.3, vč.kotvení a povrchové úpravy</t>
  </si>
  <si>
    <t>-1569546830</t>
  </si>
  <si>
    <t>1178,6-257,904</t>
  </si>
  <si>
    <t>234</t>
  </si>
  <si>
    <t>998767101</t>
  </si>
  <si>
    <t xml:space="preserve">Přesun hmot pro zámečnické konstrukce  stanovený z hmotnosti přesunovaného materiálu vodorovná dopravní vzdálenost do 50 m v objektech výšky do 6 m</t>
  </si>
  <si>
    <t>175980663</t>
  </si>
  <si>
    <t>777</t>
  </si>
  <si>
    <t>Podlahy lité</t>
  </si>
  <si>
    <t>243</t>
  </si>
  <si>
    <t>77700-105</t>
  </si>
  <si>
    <t xml:space="preserve">PS.5 PROTISKLUZNÝ, EPOXIDOVÝ PODLAHOVÝ SYSTÉM – KOMUNIKACE PĚŠÍ TL.2mm, kompletní provedení dle PD  </t>
  </si>
  <si>
    <t>1183632569</t>
  </si>
  <si>
    <t>244</t>
  </si>
  <si>
    <t>77700-106</t>
  </si>
  <si>
    <t xml:space="preserve">PS.6 PODLAHOVÝ POLYURETANOVÝ SYSTÉM – PODLAHA INFOCENTRA TL.2mm, kompletní provedení dle PD  </t>
  </si>
  <si>
    <t>-1441611406</t>
  </si>
  <si>
    <t>236</t>
  </si>
  <si>
    <t>77700-003</t>
  </si>
  <si>
    <t>M+S sokl epoxidový h=55mm s fabionem</t>
  </si>
  <si>
    <t>791671387</t>
  </si>
  <si>
    <t>781</t>
  </si>
  <si>
    <t>Dokončovací práce - obklady</t>
  </si>
  <si>
    <t>237</t>
  </si>
  <si>
    <t>781474154</t>
  </si>
  <si>
    <t>Montáž obkladů vnitřních stěn z dlaždic keramických lepených flexibilním lepidlem velkoformátových hladkých přes 4 do 6 ks/m2</t>
  </si>
  <si>
    <t>-1100073971</t>
  </si>
  <si>
    <t>238</t>
  </si>
  <si>
    <t>59761001</t>
  </si>
  <si>
    <t>obklad velkoformátový keramický 600x300x10mm</t>
  </si>
  <si>
    <t>127736350</t>
  </si>
  <si>
    <t>237,374*1,1</t>
  </si>
  <si>
    <t>239</t>
  </si>
  <si>
    <t>998781101</t>
  </si>
  <si>
    <t xml:space="preserve">Přesun hmot pro obklady keramické  stanovený z hmotnosti přesunovaného materiálu vodorovná dopravní vzdálenost do 50 m v objektech výšky do 6 m</t>
  </si>
  <si>
    <t>-1577599330</t>
  </si>
  <si>
    <t>783</t>
  </si>
  <si>
    <t>Dokončovací práce - nátěry</t>
  </si>
  <si>
    <t>240</t>
  </si>
  <si>
    <t>783826605</t>
  </si>
  <si>
    <t>Hydrofobizační nátěr omítek silikonový, transparentní, povrchů hladkých betonových povrchů nebo povrchů z desek na bázi dřeva (dřevovláknitých apod.)</t>
  </si>
  <si>
    <t>-607736188</t>
  </si>
  <si>
    <t>"stropy" 37,53+14,69+90,84</t>
  </si>
  <si>
    <t>"sloupy" (0,4+0,35+0,4)*3,2*7</t>
  </si>
  <si>
    <t>"loubí+atika"3,6*24,264+27,864*0,8</t>
  </si>
  <si>
    <t>784</t>
  </si>
  <si>
    <t>Dokončovací práce - malby a tapety</t>
  </si>
  <si>
    <t>241</t>
  </si>
  <si>
    <t>784181121</t>
  </si>
  <si>
    <t>Penetrace podkladu jednonásobná hloubková v místnostech výšky do 3,80 m</t>
  </si>
  <si>
    <t>127409990</t>
  </si>
  <si>
    <t>"omítky"</t>
  </si>
  <si>
    <t>(213,18-17,04)*3,35+17,04*3,45-2,325*3,45-13,7*3,1+(2,05*3,2*2)*0,3*2-237,374</t>
  </si>
  <si>
    <t>"SDK" 49,02</t>
  </si>
  <si>
    <t>242</t>
  </si>
  <si>
    <t>784221101</t>
  </si>
  <si>
    <t>Malby z malířských směsí otěruvzdorných za sucha dvojnásobné, bílé za sucha otěruvzdorné dobře v místnostech výšky do 3,80 m</t>
  </si>
  <si>
    <t>-1381538143</t>
  </si>
  <si>
    <t>8,8+15,476</t>
  </si>
  <si>
    <t>"SDK" 49,02+8,605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</si>
</sst>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4.4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3. 7. 2019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6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6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6.4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'101.3 - SO101.3 - hromadn...'!J30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'101.3 - SO101.3 - hromadn...'!P137</f>
        <v>0</v>
      </c>
      <c r="AV95" s="111">
        <f>'101.3 - SO101.3 - hromadn...'!J33</f>
        <v>0</v>
      </c>
      <c r="AW95" s="111">
        <f>'101.3 - SO101.3 - hromadn...'!J34</f>
        <v>0</v>
      </c>
      <c r="AX95" s="111">
        <f>'101.3 - SO101.3 - hromadn...'!J35</f>
        <v>0</v>
      </c>
      <c r="AY95" s="111">
        <f>'101.3 - SO101.3 - hromadn...'!J36</f>
        <v>0</v>
      </c>
      <c r="AZ95" s="111">
        <f>'101.3 - SO101.3 - hromadn...'!F33</f>
        <v>0</v>
      </c>
      <c r="BA95" s="111">
        <f>'101.3 - SO101.3 - hromadn...'!F34</f>
        <v>0</v>
      </c>
      <c r="BB95" s="111">
        <f>'101.3 - SO101.3 - hromadn...'!F35</f>
        <v>0</v>
      </c>
      <c r="BC95" s="111">
        <f>'101.3 - SO101.3 - hromadn...'!F36</f>
        <v>0</v>
      </c>
      <c r="BD95" s="113">
        <f>'101.3 - SO101.3 - hromadn...'!F37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01.3 - SO101.3 - hroma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5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5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16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I4" s="115"/>
      <c r="L4" s="21"/>
      <c r="M4" s="117" t="s">
        <v>10</v>
      </c>
      <c r="AT4" s="18" t="s">
        <v>3</v>
      </c>
    </row>
    <row r="5" s="1" customFormat="1" ht="6.96" customHeight="1">
      <c r="B5" s="21"/>
      <c r="I5" s="115"/>
      <c r="L5" s="21"/>
    </row>
    <row r="6" s="1" customFormat="1" ht="12" customHeight="1">
      <c r="B6" s="21"/>
      <c r="D6" s="31" t="s">
        <v>16</v>
      </c>
      <c r="I6" s="115"/>
      <c r="L6" s="21"/>
    </row>
    <row r="7" s="1" customFormat="1" ht="14.4" customHeight="1">
      <c r="B7" s="21"/>
      <c r="E7" s="118" t="str">
        <f>'Rekapitulace stavby'!K6</f>
        <v>Parkovací dům Havlíčkova 1, Kroměříž</v>
      </c>
      <c r="F7" s="31"/>
      <c r="G7" s="31"/>
      <c r="H7" s="31"/>
      <c r="I7" s="115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119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26.4" customHeight="1">
      <c r="A9" s="37"/>
      <c r="B9" s="38"/>
      <c r="C9" s="37"/>
      <c r="D9" s="37"/>
      <c r="E9" s="66" t="s">
        <v>86</v>
      </c>
      <c r="F9" s="37"/>
      <c r="G9" s="37"/>
      <c r="H9" s="37"/>
      <c r="I9" s="119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19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0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0" t="s">
        <v>22</v>
      </c>
      <c r="J12" s="68" t="str">
        <f>'Rekapitulace stavby'!AN8</f>
        <v>3. 7. 2019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19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0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0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19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0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0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19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0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0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19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0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0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19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19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3"/>
      <c r="J27" s="121"/>
      <c r="K27" s="121"/>
      <c r="L27" s="124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19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5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33</v>
      </c>
      <c r="E30" s="37"/>
      <c r="F30" s="37"/>
      <c r="G30" s="37"/>
      <c r="H30" s="37"/>
      <c r="I30" s="119"/>
      <c r="J30" s="95">
        <f>ROUND(J137,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5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27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8" t="s">
        <v>37</v>
      </c>
      <c r="E33" s="31" t="s">
        <v>38</v>
      </c>
      <c r="F33" s="129">
        <f>ROUND((SUM(BE137:BE677)),  2)</f>
        <v>0</v>
      </c>
      <c r="G33" s="37"/>
      <c r="H33" s="37"/>
      <c r="I33" s="130">
        <v>0.20999999999999999</v>
      </c>
      <c r="J33" s="129">
        <f>ROUND(((SUM(BE137:BE677))*I33),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9">
        <f>ROUND((SUM(BF137:BF677)),  2)</f>
        <v>0</v>
      </c>
      <c r="G34" s="37"/>
      <c r="H34" s="37"/>
      <c r="I34" s="130">
        <v>0.14999999999999999</v>
      </c>
      <c r="J34" s="129">
        <f>ROUND(((SUM(BF137:BF677))*I34),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9">
        <f>ROUND((SUM(BG137:BG677)),  2)</f>
        <v>0</v>
      </c>
      <c r="G35" s="37"/>
      <c r="H35" s="37"/>
      <c r="I35" s="130">
        <v>0.20999999999999999</v>
      </c>
      <c r="J35" s="129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9">
        <f>ROUND((SUM(BH137:BH677)),  2)</f>
        <v>0</v>
      </c>
      <c r="G36" s="37"/>
      <c r="H36" s="37"/>
      <c r="I36" s="130">
        <v>0.14999999999999999</v>
      </c>
      <c r="J36" s="129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9">
        <f>ROUND((SUM(BI137:BI677)),  2)</f>
        <v>0</v>
      </c>
      <c r="G37" s="37"/>
      <c r="H37" s="37"/>
      <c r="I37" s="130">
        <v>0</v>
      </c>
      <c r="J37" s="129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19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1"/>
      <c r="D39" s="132" t="s">
        <v>43</v>
      </c>
      <c r="E39" s="80"/>
      <c r="F39" s="80"/>
      <c r="G39" s="133" t="s">
        <v>44</v>
      </c>
      <c r="H39" s="134" t="s">
        <v>45</v>
      </c>
      <c r="I39" s="135"/>
      <c r="J39" s="136">
        <f>SUM(J30:J37)</f>
        <v>0</v>
      </c>
      <c r="K39" s="1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19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5"/>
      <c r="L41" s="21"/>
    </row>
    <row r="42" s="1" customFormat="1" ht="14.4" customHeight="1">
      <c r="B42" s="21"/>
      <c r="I42" s="115"/>
      <c r="L42" s="21"/>
    </row>
    <row r="43" s="1" customFormat="1" ht="14.4" customHeight="1">
      <c r="B43" s="21"/>
      <c r="I43" s="115"/>
      <c r="L43" s="21"/>
    </row>
    <row r="44" s="1" customFormat="1" ht="14.4" customHeight="1">
      <c r="B44" s="21"/>
      <c r="I44" s="115"/>
      <c r="L44" s="21"/>
    </row>
    <row r="45" s="1" customFormat="1" ht="14.4" customHeight="1">
      <c r="B45" s="21"/>
      <c r="I45" s="115"/>
      <c r="L45" s="21"/>
    </row>
    <row r="46" s="1" customFormat="1" ht="14.4" customHeight="1">
      <c r="B46" s="21"/>
      <c r="I46" s="115"/>
      <c r="L46" s="21"/>
    </row>
    <row r="47" s="1" customFormat="1" ht="14.4" customHeight="1">
      <c r="B47" s="21"/>
      <c r="I47" s="115"/>
      <c r="L47" s="21"/>
    </row>
    <row r="48" s="1" customFormat="1" ht="14.4" customHeight="1">
      <c r="B48" s="21"/>
      <c r="I48" s="115"/>
      <c r="L48" s="21"/>
    </row>
    <row r="49" s="1" customFormat="1" ht="14.4" customHeight="1">
      <c r="B49" s="21"/>
      <c r="I49" s="115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38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9" t="s">
        <v>49</v>
      </c>
      <c r="G61" s="57" t="s">
        <v>48</v>
      </c>
      <c r="H61" s="40"/>
      <c r="I61" s="140"/>
      <c r="J61" s="14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2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9" t="s">
        <v>49</v>
      </c>
      <c r="G76" s="57" t="s">
        <v>48</v>
      </c>
      <c r="H76" s="40"/>
      <c r="I76" s="140"/>
      <c r="J76" s="14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3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4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119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19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19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7"/>
      <c r="D85" s="37"/>
      <c r="E85" s="118" t="str">
        <f>E7</f>
        <v>Parkovací dům Havlíčkova 1, Kroměříž</v>
      </c>
      <c r="F85" s="31"/>
      <c r="G85" s="31"/>
      <c r="H85" s="31"/>
      <c r="I85" s="119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119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6.4" customHeight="1">
      <c r="A87" s="37"/>
      <c r="B87" s="38"/>
      <c r="C87" s="37"/>
      <c r="D87" s="37"/>
      <c r="E87" s="66" t="str">
        <f>E9</f>
        <v>101.3 - SO101.3 - hromadná garáž - informační centrum</v>
      </c>
      <c r="F87" s="37"/>
      <c r="G87" s="37"/>
      <c r="H87" s="37"/>
      <c r="I87" s="119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19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0" t="s">
        <v>22</v>
      </c>
      <c r="J89" s="68" t="str">
        <f>IF(J12="","",J12)</f>
        <v>3. 7. 2019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19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0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0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19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88</v>
      </c>
      <c r="D94" s="131"/>
      <c r="E94" s="131"/>
      <c r="F94" s="131"/>
      <c r="G94" s="131"/>
      <c r="H94" s="131"/>
      <c r="I94" s="146"/>
      <c r="J94" s="147" t="s">
        <v>89</v>
      </c>
      <c r="K94" s="131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19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90</v>
      </c>
      <c r="D96" s="37"/>
      <c r="E96" s="37"/>
      <c r="F96" s="37"/>
      <c r="G96" s="37"/>
      <c r="H96" s="37"/>
      <c r="I96" s="119"/>
      <c r="J96" s="95">
        <f>J137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49"/>
      <c r="C97" s="9"/>
      <c r="D97" s="150" t="s">
        <v>92</v>
      </c>
      <c r="E97" s="151"/>
      <c r="F97" s="151"/>
      <c r="G97" s="151"/>
      <c r="H97" s="151"/>
      <c r="I97" s="152"/>
      <c r="J97" s="153">
        <f>J138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4"/>
      <c r="C98" s="10"/>
      <c r="D98" s="155" t="s">
        <v>93</v>
      </c>
      <c r="E98" s="156"/>
      <c r="F98" s="156"/>
      <c r="G98" s="156"/>
      <c r="H98" s="156"/>
      <c r="I98" s="157"/>
      <c r="J98" s="158">
        <f>J139</f>
        <v>0</v>
      </c>
      <c r="K98" s="10"/>
      <c r="L98" s="15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4"/>
      <c r="C99" s="10"/>
      <c r="D99" s="155" t="s">
        <v>94</v>
      </c>
      <c r="E99" s="156"/>
      <c r="F99" s="156"/>
      <c r="G99" s="156"/>
      <c r="H99" s="156"/>
      <c r="I99" s="157"/>
      <c r="J99" s="158">
        <f>J164</f>
        <v>0</v>
      </c>
      <c r="K99" s="10"/>
      <c r="L99" s="15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4"/>
      <c r="C100" s="10"/>
      <c r="D100" s="155" t="s">
        <v>95</v>
      </c>
      <c r="E100" s="156"/>
      <c r="F100" s="156"/>
      <c r="G100" s="156"/>
      <c r="H100" s="156"/>
      <c r="I100" s="157"/>
      <c r="J100" s="158">
        <f>J231</f>
        <v>0</v>
      </c>
      <c r="K100" s="10"/>
      <c r="L100" s="15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4"/>
      <c r="C101" s="10"/>
      <c r="D101" s="155" t="s">
        <v>96</v>
      </c>
      <c r="E101" s="156"/>
      <c r="F101" s="156"/>
      <c r="G101" s="156"/>
      <c r="H101" s="156"/>
      <c r="I101" s="157"/>
      <c r="J101" s="158">
        <f>J276</f>
        <v>0</v>
      </c>
      <c r="K101" s="10"/>
      <c r="L101" s="15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4"/>
      <c r="C102" s="10"/>
      <c r="D102" s="155" t="s">
        <v>97</v>
      </c>
      <c r="E102" s="156"/>
      <c r="F102" s="156"/>
      <c r="G102" s="156"/>
      <c r="H102" s="156"/>
      <c r="I102" s="157"/>
      <c r="J102" s="158">
        <f>J313</f>
        <v>0</v>
      </c>
      <c r="K102" s="10"/>
      <c r="L102" s="15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4"/>
      <c r="C103" s="10"/>
      <c r="D103" s="155" t="s">
        <v>98</v>
      </c>
      <c r="E103" s="156"/>
      <c r="F103" s="156"/>
      <c r="G103" s="156"/>
      <c r="H103" s="156"/>
      <c r="I103" s="157"/>
      <c r="J103" s="158">
        <f>J390</f>
        <v>0</v>
      </c>
      <c r="K103" s="10"/>
      <c r="L103" s="15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4"/>
      <c r="C104" s="10"/>
      <c r="D104" s="155" t="s">
        <v>99</v>
      </c>
      <c r="E104" s="156"/>
      <c r="F104" s="156"/>
      <c r="G104" s="156"/>
      <c r="H104" s="156"/>
      <c r="I104" s="157"/>
      <c r="J104" s="158">
        <f>J409</f>
        <v>0</v>
      </c>
      <c r="K104" s="10"/>
      <c r="L104" s="15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4"/>
      <c r="C105" s="10"/>
      <c r="D105" s="155" t="s">
        <v>100</v>
      </c>
      <c r="E105" s="156"/>
      <c r="F105" s="156"/>
      <c r="G105" s="156"/>
      <c r="H105" s="156"/>
      <c r="I105" s="157"/>
      <c r="J105" s="158">
        <f>J456</f>
        <v>0</v>
      </c>
      <c r="K105" s="10"/>
      <c r="L105" s="15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101</v>
      </c>
      <c r="E106" s="151"/>
      <c r="F106" s="151"/>
      <c r="G106" s="151"/>
      <c r="H106" s="151"/>
      <c r="I106" s="152"/>
      <c r="J106" s="153">
        <f>J458</f>
        <v>0</v>
      </c>
      <c r="K106" s="9"/>
      <c r="L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4"/>
      <c r="C107" s="10"/>
      <c r="D107" s="155" t="s">
        <v>102</v>
      </c>
      <c r="E107" s="156"/>
      <c r="F107" s="156"/>
      <c r="G107" s="156"/>
      <c r="H107" s="156"/>
      <c r="I107" s="157"/>
      <c r="J107" s="158">
        <f>J459</f>
        <v>0</v>
      </c>
      <c r="K107" s="10"/>
      <c r="L107" s="15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4"/>
      <c r="C108" s="10"/>
      <c r="D108" s="155" t="s">
        <v>103</v>
      </c>
      <c r="E108" s="156"/>
      <c r="F108" s="156"/>
      <c r="G108" s="156"/>
      <c r="H108" s="156"/>
      <c r="I108" s="157"/>
      <c r="J108" s="158">
        <f>J494</f>
        <v>0</v>
      </c>
      <c r="K108" s="10"/>
      <c r="L108" s="15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4"/>
      <c r="C109" s="10"/>
      <c r="D109" s="155" t="s">
        <v>104</v>
      </c>
      <c r="E109" s="156"/>
      <c r="F109" s="156"/>
      <c r="G109" s="156"/>
      <c r="H109" s="156"/>
      <c r="I109" s="157"/>
      <c r="J109" s="158">
        <f>J562</f>
        <v>0</v>
      </c>
      <c r="K109" s="10"/>
      <c r="L109" s="15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4"/>
      <c r="C110" s="10"/>
      <c r="D110" s="155" t="s">
        <v>105</v>
      </c>
      <c r="E110" s="156"/>
      <c r="F110" s="156"/>
      <c r="G110" s="156"/>
      <c r="H110" s="156"/>
      <c r="I110" s="157"/>
      <c r="J110" s="158">
        <f>J595</f>
        <v>0</v>
      </c>
      <c r="K110" s="10"/>
      <c r="L110" s="15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4"/>
      <c r="C111" s="10"/>
      <c r="D111" s="155" t="s">
        <v>106</v>
      </c>
      <c r="E111" s="156"/>
      <c r="F111" s="156"/>
      <c r="G111" s="156"/>
      <c r="H111" s="156"/>
      <c r="I111" s="157"/>
      <c r="J111" s="158">
        <f>J604</f>
        <v>0</v>
      </c>
      <c r="K111" s="10"/>
      <c r="L111" s="15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4"/>
      <c r="C112" s="10"/>
      <c r="D112" s="155" t="s">
        <v>107</v>
      </c>
      <c r="E112" s="156"/>
      <c r="F112" s="156"/>
      <c r="G112" s="156"/>
      <c r="H112" s="156"/>
      <c r="I112" s="157"/>
      <c r="J112" s="158">
        <f>J613</f>
        <v>0</v>
      </c>
      <c r="K112" s="10"/>
      <c r="L112" s="15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4"/>
      <c r="C113" s="10"/>
      <c r="D113" s="155" t="s">
        <v>108</v>
      </c>
      <c r="E113" s="156"/>
      <c r="F113" s="156"/>
      <c r="G113" s="156"/>
      <c r="H113" s="156"/>
      <c r="I113" s="157"/>
      <c r="J113" s="158">
        <f>J626</f>
        <v>0</v>
      </c>
      <c r="K113" s="10"/>
      <c r="L113" s="15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4"/>
      <c r="C114" s="10"/>
      <c r="D114" s="155" t="s">
        <v>109</v>
      </c>
      <c r="E114" s="156"/>
      <c r="F114" s="156"/>
      <c r="G114" s="156"/>
      <c r="H114" s="156"/>
      <c r="I114" s="157"/>
      <c r="J114" s="158">
        <f>J644</f>
        <v>0</v>
      </c>
      <c r="K114" s="10"/>
      <c r="L114" s="15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4"/>
      <c r="C115" s="10"/>
      <c r="D115" s="155" t="s">
        <v>110</v>
      </c>
      <c r="E115" s="156"/>
      <c r="F115" s="156"/>
      <c r="G115" s="156"/>
      <c r="H115" s="156"/>
      <c r="I115" s="157"/>
      <c r="J115" s="158">
        <f>J648</f>
        <v>0</v>
      </c>
      <c r="K115" s="10"/>
      <c r="L115" s="15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4"/>
      <c r="C116" s="10"/>
      <c r="D116" s="155" t="s">
        <v>111</v>
      </c>
      <c r="E116" s="156"/>
      <c r="F116" s="156"/>
      <c r="G116" s="156"/>
      <c r="H116" s="156"/>
      <c r="I116" s="157"/>
      <c r="J116" s="158">
        <f>J659</f>
        <v>0</v>
      </c>
      <c r="K116" s="10"/>
      <c r="L116" s="15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4"/>
      <c r="C117" s="10"/>
      <c r="D117" s="155" t="s">
        <v>112</v>
      </c>
      <c r="E117" s="156"/>
      <c r="F117" s="156"/>
      <c r="G117" s="156"/>
      <c r="H117" s="156"/>
      <c r="I117" s="157"/>
      <c r="J117" s="158">
        <f>J665</f>
        <v>0</v>
      </c>
      <c r="K117" s="10"/>
      <c r="L117" s="15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7"/>
      <c r="D118" s="37"/>
      <c r="E118" s="37"/>
      <c r="F118" s="37"/>
      <c r="G118" s="37"/>
      <c r="H118" s="37"/>
      <c r="I118" s="119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59"/>
      <c r="C119" s="60"/>
      <c r="D119" s="60"/>
      <c r="E119" s="60"/>
      <c r="F119" s="60"/>
      <c r="G119" s="60"/>
      <c r="H119" s="60"/>
      <c r="I119" s="143"/>
      <c r="J119" s="60"/>
      <c r="K119" s="60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1"/>
      <c r="C123" s="62"/>
      <c r="D123" s="62"/>
      <c r="E123" s="62"/>
      <c r="F123" s="62"/>
      <c r="G123" s="62"/>
      <c r="H123" s="62"/>
      <c r="I123" s="144"/>
      <c r="J123" s="62"/>
      <c r="K123" s="62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113</v>
      </c>
      <c r="D124" s="37"/>
      <c r="E124" s="37"/>
      <c r="F124" s="37"/>
      <c r="G124" s="37"/>
      <c r="H124" s="37"/>
      <c r="I124" s="119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119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7"/>
      <c r="E126" s="37"/>
      <c r="F126" s="37"/>
      <c r="G126" s="37"/>
      <c r="H126" s="37"/>
      <c r="I126" s="119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4.4" customHeight="1">
      <c r="A127" s="37"/>
      <c r="B127" s="38"/>
      <c r="C127" s="37"/>
      <c r="D127" s="37"/>
      <c r="E127" s="118" t="str">
        <f>E7</f>
        <v>Parkovací dům Havlíčkova 1, Kroměříž</v>
      </c>
      <c r="F127" s="31"/>
      <c r="G127" s="31"/>
      <c r="H127" s="31"/>
      <c r="I127" s="119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85</v>
      </c>
      <c r="D128" s="37"/>
      <c r="E128" s="37"/>
      <c r="F128" s="37"/>
      <c r="G128" s="37"/>
      <c r="H128" s="37"/>
      <c r="I128" s="119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26.4" customHeight="1">
      <c r="A129" s="37"/>
      <c r="B129" s="38"/>
      <c r="C129" s="37"/>
      <c r="D129" s="37"/>
      <c r="E129" s="66" t="str">
        <f>E9</f>
        <v>101.3 - SO101.3 - hromadná garáž - informační centrum</v>
      </c>
      <c r="F129" s="37"/>
      <c r="G129" s="37"/>
      <c r="H129" s="37"/>
      <c r="I129" s="119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119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7"/>
      <c r="E131" s="37"/>
      <c r="F131" s="26" t="str">
        <f>F12</f>
        <v xml:space="preserve"> </v>
      </c>
      <c r="G131" s="37"/>
      <c r="H131" s="37"/>
      <c r="I131" s="120" t="s">
        <v>22</v>
      </c>
      <c r="J131" s="68" t="str">
        <f>IF(J12="","",J12)</f>
        <v>3. 7. 2019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119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6" customHeight="1">
      <c r="A133" s="37"/>
      <c r="B133" s="38"/>
      <c r="C133" s="31" t="s">
        <v>24</v>
      </c>
      <c r="D133" s="37"/>
      <c r="E133" s="37"/>
      <c r="F133" s="26" t="str">
        <f>E15</f>
        <v xml:space="preserve"> </v>
      </c>
      <c r="G133" s="37"/>
      <c r="H133" s="37"/>
      <c r="I133" s="120" t="s">
        <v>29</v>
      </c>
      <c r="J133" s="35" t="str">
        <f>E21</f>
        <v xml:space="preserve"> 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6" customHeight="1">
      <c r="A134" s="37"/>
      <c r="B134" s="38"/>
      <c r="C134" s="31" t="s">
        <v>27</v>
      </c>
      <c r="D134" s="37"/>
      <c r="E134" s="37"/>
      <c r="F134" s="26" t="str">
        <f>IF(E18="","",E18)</f>
        <v>Vyplň údaj</v>
      </c>
      <c r="G134" s="37"/>
      <c r="H134" s="37"/>
      <c r="I134" s="120" t="s">
        <v>31</v>
      </c>
      <c r="J134" s="35" t="str">
        <f>E24</f>
        <v xml:space="preserve"> 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7"/>
      <c r="D135" s="37"/>
      <c r="E135" s="37"/>
      <c r="F135" s="37"/>
      <c r="G135" s="37"/>
      <c r="H135" s="37"/>
      <c r="I135" s="119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59"/>
      <c r="B136" s="160"/>
      <c r="C136" s="161" t="s">
        <v>114</v>
      </c>
      <c r="D136" s="162" t="s">
        <v>58</v>
      </c>
      <c r="E136" s="162" t="s">
        <v>54</v>
      </c>
      <c r="F136" s="162" t="s">
        <v>55</v>
      </c>
      <c r="G136" s="162" t="s">
        <v>115</v>
      </c>
      <c r="H136" s="162" t="s">
        <v>116</v>
      </c>
      <c r="I136" s="163" t="s">
        <v>117</v>
      </c>
      <c r="J136" s="162" t="s">
        <v>89</v>
      </c>
      <c r="K136" s="164" t="s">
        <v>118</v>
      </c>
      <c r="L136" s="165"/>
      <c r="M136" s="85" t="s">
        <v>1</v>
      </c>
      <c r="N136" s="86" t="s">
        <v>37</v>
      </c>
      <c r="O136" s="86" t="s">
        <v>119</v>
      </c>
      <c r="P136" s="86" t="s">
        <v>120</v>
      </c>
      <c r="Q136" s="86" t="s">
        <v>121</v>
      </c>
      <c r="R136" s="86" t="s">
        <v>122</v>
      </c>
      <c r="S136" s="86" t="s">
        <v>123</v>
      </c>
      <c r="T136" s="87" t="s">
        <v>124</v>
      </c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</row>
    <row r="137" s="2" customFormat="1" ht="22.8" customHeight="1">
      <c r="A137" s="37"/>
      <c r="B137" s="38"/>
      <c r="C137" s="92" t="s">
        <v>125</v>
      </c>
      <c r="D137" s="37"/>
      <c r="E137" s="37"/>
      <c r="F137" s="37"/>
      <c r="G137" s="37"/>
      <c r="H137" s="37"/>
      <c r="I137" s="119"/>
      <c r="J137" s="166">
        <f>BK137</f>
        <v>0</v>
      </c>
      <c r="K137" s="37"/>
      <c r="L137" s="38"/>
      <c r="M137" s="88"/>
      <c r="N137" s="72"/>
      <c r="O137" s="89"/>
      <c r="P137" s="167">
        <f>P138+P458</f>
        <v>0</v>
      </c>
      <c r="Q137" s="89"/>
      <c r="R137" s="167">
        <f>R138+R458</f>
        <v>1159.1934468899999</v>
      </c>
      <c r="S137" s="89"/>
      <c r="T137" s="168">
        <f>T138+T458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72</v>
      </c>
      <c r="AU137" s="18" t="s">
        <v>91</v>
      </c>
      <c r="BK137" s="169">
        <f>BK138+BK458</f>
        <v>0</v>
      </c>
    </row>
    <row r="138" s="12" customFormat="1" ht="25.92" customHeight="1">
      <c r="A138" s="12"/>
      <c r="B138" s="170"/>
      <c r="C138" s="12"/>
      <c r="D138" s="171" t="s">
        <v>72</v>
      </c>
      <c r="E138" s="172" t="s">
        <v>126</v>
      </c>
      <c r="F138" s="172" t="s">
        <v>126</v>
      </c>
      <c r="G138" s="12"/>
      <c r="H138" s="12"/>
      <c r="I138" s="173"/>
      <c r="J138" s="174">
        <f>BK138</f>
        <v>0</v>
      </c>
      <c r="K138" s="12"/>
      <c r="L138" s="170"/>
      <c r="M138" s="175"/>
      <c r="N138" s="176"/>
      <c r="O138" s="176"/>
      <c r="P138" s="177">
        <f>P139+P164+P231+P276+P313+P390+P409+P456</f>
        <v>0</v>
      </c>
      <c r="Q138" s="176"/>
      <c r="R138" s="177">
        <f>R139+R164+R231+R276+R313+R390+R409+R456</f>
        <v>1113.5093849699999</v>
      </c>
      <c r="S138" s="176"/>
      <c r="T138" s="178">
        <f>T139+T164+T231+T276+T313+T390+T409+T456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1" t="s">
        <v>81</v>
      </c>
      <c r="AT138" s="179" t="s">
        <v>72</v>
      </c>
      <c r="AU138" s="179" t="s">
        <v>73</v>
      </c>
      <c r="AY138" s="171" t="s">
        <v>127</v>
      </c>
      <c r="BK138" s="180">
        <f>BK139+BK164+BK231+BK276+BK313+BK390+BK409+BK456</f>
        <v>0</v>
      </c>
    </row>
    <row r="139" s="12" customFormat="1" ht="22.8" customHeight="1">
      <c r="A139" s="12"/>
      <c r="B139" s="170"/>
      <c r="C139" s="12"/>
      <c r="D139" s="171" t="s">
        <v>72</v>
      </c>
      <c r="E139" s="181" t="s">
        <v>81</v>
      </c>
      <c r="F139" s="181" t="s">
        <v>128</v>
      </c>
      <c r="G139" s="12"/>
      <c r="H139" s="12"/>
      <c r="I139" s="173"/>
      <c r="J139" s="182">
        <f>BK139</f>
        <v>0</v>
      </c>
      <c r="K139" s="12"/>
      <c r="L139" s="170"/>
      <c r="M139" s="175"/>
      <c r="N139" s="176"/>
      <c r="O139" s="176"/>
      <c r="P139" s="177">
        <f>SUM(P140:P163)</f>
        <v>0</v>
      </c>
      <c r="Q139" s="176"/>
      <c r="R139" s="177">
        <f>SUM(R140:R163)</f>
        <v>0</v>
      </c>
      <c r="S139" s="176"/>
      <c r="T139" s="178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1" t="s">
        <v>81</v>
      </c>
      <c r="AT139" s="179" t="s">
        <v>72</v>
      </c>
      <c r="AU139" s="179" t="s">
        <v>81</v>
      </c>
      <c r="AY139" s="171" t="s">
        <v>127</v>
      </c>
      <c r="BK139" s="180">
        <f>SUM(BK140:BK163)</f>
        <v>0</v>
      </c>
    </row>
    <row r="140" s="2" customFormat="1" ht="43.2" customHeight="1">
      <c r="A140" s="37"/>
      <c r="B140" s="183"/>
      <c r="C140" s="184" t="s">
        <v>81</v>
      </c>
      <c r="D140" s="184" t="s">
        <v>129</v>
      </c>
      <c r="E140" s="185" t="s">
        <v>130</v>
      </c>
      <c r="F140" s="186" t="s">
        <v>131</v>
      </c>
      <c r="G140" s="187" t="s">
        <v>132</v>
      </c>
      <c r="H140" s="188">
        <v>80.079999999999998</v>
      </c>
      <c r="I140" s="189"/>
      <c r="J140" s="190">
        <f>ROUND(I140*H140,2)</f>
        <v>0</v>
      </c>
      <c r="K140" s="186" t="s">
        <v>133</v>
      </c>
      <c r="L140" s="38"/>
      <c r="M140" s="191" t="s">
        <v>1</v>
      </c>
      <c r="N140" s="192" t="s">
        <v>38</v>
      </c>
      <c r="O140" s="76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134</v>
      </c>
      <c r="AT140" s="195" t="s">
        <v>129</v>
      </c>
      <c r="AU140" s="195" t="s">
        <v>83</v>
      </c>
      <c r="AY140" s="18" t="s">
        <v>127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8" t="s">
        <v>81</v>
      </c>
      <c r="BK140" s="196">
        <f>ROUND(I140*H140,2)</f>
        <v>0</v>
      </c>
      <c r="BL140" s="18" t="s">
        <v>134</v>
      </c>
      <c r="BM140" s="195" t="s">
        <v>135</v>
      </c>
    </row>
    <row r="141" s="13" customFormat="1">
      <c r="A141" s="13"/>
      <c r="B141" s="197"/>
      <c r="C141" s="13"/>
      <c r="D141" s="198" t="s">
        <v>136</v>
      </c>
      <c r="E141" s="199" t="s">
        <v>1</v>
      </c>
      <c r="F141" s="200" t="s">
        <v>137</v>
      </c>
      <c r="G141" s="13"/>
      <c r="H141" s="201">
        <v>39.829999999999998</v>
      </c>
      <c r="I141" s="202"/>
      <c r="J141" s="13"/>
      <c r="K141" s="13"/>
      <c r="L141" s="197"/>
      <c r="M141" s="203"/>
      <c r="N141" s="204"/>
      <c r="O141" s="204"/>
      <c r="P141" s="204"/>
      <c r="Q141" s="204"/>
      <c r="R141" s="204"/>
      <c r="S141" s="204"/>
      <c r="T141" s="20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9" t="s">
        <v>136</v>
      </c>
      <c r="AU141" s="199" t="s">
        <v>83</v>
      </c>
      <c r="AV141" s="13" t="s">
        <v>83</v>
      </c>
      <c r="AW141" s="13" t="s">
        <v>30</v>
      </c>
      <c r="AX141" s="13" t="s">
        <v>73</v>
      </c>
      <c r="AY141" s="199" t="s">
        <v>127</v>
      </c>
    </row>
    <row r="142" s="13" customFormat="1">
      <c r="A142" s="13"/>
      <c r="B142" s="197"/>
      <c r="C142" s="13"/>
      <c r="D142" s="198" t="s">
        <v>136</v>
      </c>
      <c r="E142" s="199" t="s">
        <v>1</v>
      </c>
      <c r="F142" s="200" t="s">
        <v>138</v>
      </c>
      <c r="G142" s="13"/>
      <c r="H142" s="201">
        <v>1.8839999999999999</v>
      </c>
      <c r="I142" s="202"/>
      <c r="J142" s="13"/>
      <c r="K142" s="13"/>
      <c r="L142" s="197"/>
      <c r="M142" s="203"/>
      <c r="N142" s="204"/>
      <c r="O142" s="204"/>
      <c r="P142" s="204"/>
      <c r="Q142" s="204"/>
      <c r="R142" s="204"/>
      <c r="S142" s="204"/>
      <c r="T142" s="20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9" t="s">
        <v>136</v>
      </c>
      <c r="AU142" s="199" t="s">
        <v>83</v>
      </c>
      <c r="AV142" s="13" t="s">
        <v>83</v>
      </c>
      <c r="AW142" s="13" t="s">
        <v>30</v>
      </c>
      <c r="AX142" s="13" t="s">
        <v>73</v>
      </c>
      <c r="AY142" s="199" t="s">
        <v>127</v>
      </c>
    </row>
    <row r="143" s="13" customFormat="1">
      <c r="A143" s="13"/>
      <c r="B143" s="197"/>
      <c r="C143" s="13"/>
      <c r="D143" s="198" t="s">
        <v>136</v>
      </c>
      <c r="E143" s="199" t="s">
        <v>1</v>
      </c>
      <c r="F143" s="200" t="s">
        <v>139</v>
      </c>
      <c r="G143" s="13"/>
      <c r="H143" s="201">
        <v>1.1479999999999999</v>
      </c>
      <c r="I143" s="202"/>
      <c r="J143" s="13"/>
      <c r="K143" s="13"/>
      <c r="L143" s="197"/>
      <c r="M143" s="203"/>
      <c r="N143" s="204"/>
      <c r="O143" s="204"/>
      <c r="P143" s="204"/>
      <c r="Q143" s="204"/>
      <c r="R143" s="204"/>
      <c r="S143" s="204"/>
      <c r="T143" s="20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9" t="s">
        <v>136</v>
      </c>
      <c r="AU143" s="199" t="s">
        <v>83</v>
      </c>
      <c r="AV143" s="13" t="s">
        <v>83</v>
      </c>
      <c r="AW143" s="13" t="s">
        <v>30</v>
      </c>
      <c r="AX143" s="13" t="s">
        <v>73</v>
      </c>
      <c r="AY143" s="199" t="s">
        <v>127</v>
      </c>
    </row>
    <row r="144" s="13" customFormat="1">
      <c r="A144" s="13"/>
      <c r="B144" s="197"/>
      <c r="C144" s="13"/>
      <c r="D144" s="198" t="s">
        <v>136</v>
      </c>
      <c r="E144" s="199" t="s">
        <v>1</v>
      </c>
      <c r="F144" s="200" t="s">
        <v>140</v>
      </c>
      <c r="G144" s="13"/>
      <c r="H144" s="201">
        <v>30.460000000000001</v>
      </c>
      <c r="I144" s="202"/>
      <c r="J144" s="13"/>
      <c r="K144" s="13"/>
      <c r="L144" s="197"/>
      <c r="M144" s="203"/>
      <c r="N144" s="204"/>
      <c r="O144" s="204"/>
      <c r="P144" s="204"/>
      <c r="Q144" s="204"/>
      <c r="R144" s="204"/>
      <c r="S144" s="204"/>
      <c r="T144" s="20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9" t="s">
        <v>136</v>
      </c>
      <c r="AU144" s="199" t="s">
        <v>83</v>
      </c>
      <c r="AV144" s="13" t="s">
        <v>83</v>
      </c>
      <c r="AW144" s="13" t="s">
        <v>30</v>
      </c>
      <c r="AX144" s="13" t="s">
        <v>73</v>
      </c>
      <c r="AY144" s="199" t="s">
        <v>127</v>
      </c>
    </row>
    <row r="145" s="13" customFormat="1">
      <c r="A145" s="13"/>
      <c r="B145" s="197"/>
      <c r="C145" s="13"/>
      <c r="D145" s="198" t="s">
        <v>136</v>
      </c>
      <c r="E145" s="199" t="s">
        <v>1</v>
      </c>
      <c r="F145" s="200" t="s">
        <v>141</v>
      </c>
      <c r="G145" s="13"/>
      <c r="H145" s="201">
        <v>6.758</v>
      </c>
      <c r="I145" s="202"/>
      <c r="J145" s="13"/>
      <c r="K145" s="13"/>
      <c r="L145" s="197"/>
      <c r="M145" s="203"/>
      <c r="N145" s="204"/>
      <c r="O145" s="204"/>
      <c r="P145" s="204"/>
      <c r="Q145" s="204"/>
      <c r="R145" s="204"/>
      <c r="S145" s="204"/>
      <c r="T145" s="20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9" t="s">
        <v>136</v>
      </c>
      <c r="AU145" s="199" t="s">
        <v>83</v>
      </c>
      <c r="AV145" s="13" t="s">
        <v>83</v>
      </c>
      <c r="AW145" s="13" t="s">
        <v>30</v>
      </c>
      <c r="AX145" s="13" t="s">
        <v>73</v>
      </c>
      <c r="AY145" s="199" t="s">
        <v>127</v>
      </c>
    </row>
    <row r="146" s="14" customFormat="1">
      <c r="A146" s="14"/>
      <c r="B146" s="206"/>
      <c r="C146" s="14"/>
      <c r="D146" s="198" t="s">
        <v>136</v>
      </c>
      <c r="E146" s="207" t="s">
        <v>1</v>
      </c>
      <c r="F146" s="208" t="s">
        <v>142</v>
      </c>
      <c r="G146" s="14"/>
      <c r="H146" s="209">
        <v>80.079999999999998</v>
      </c>
      <c r="I146" s="210"/>
      <c r="J146" s="14"/>
      <c r="K146" s="14"/>
      <c r="L146" s="206"/>
      <c r="M146" s="211"/>
      <c r="N146" s="212"/>
      <c r="O146" s="212"/>
      <c r="P146" s="212"/>
      <c r="Q146" s="212"/>
      <c r="R146" s="212"/>
      <c r="S146" s="212"/>
      <c r="T146" s="21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7" t="s">
        <v>136</v>
      </c>
      <c r="AU146" s="207" t="s">
        <v>83</v>
      </c>
      <c r="AV146" s="14" t="s">
        <v>134</v>
      </c>
      <c r="AW146" s="14" t="s">
        <v>30</v>
      </c>
      <c r="AX146" s="14" t="s">
        <v>81</v>
      </c>
      <c r="AY146" s="207" t="s">
        <v>127</v>
      </c>
    </row>
    <row r="147" s="2" customFormat="1" ht="43.2" customHeight="1">
      <c r="A147" s="37"/>
      <c r="B147" s="183"/>
      <c r="C147" s="184" t="s">
        <v>83</v>
      </c>
      <c r="D147" s="184" t="s">
        <v>129</v>
      </c>
      <c r="E147" s="185" t="s">
        <v>143</v>
      </c>
      <c r="F147" s="186" t="s">
        <v>144</v>
      </c>
      <c r="G147" s="187" t="s">
        <v>132</v>
      </c>
      <c r="H147" s="188">
        <v>40.039999999999999</v>
      </c>
      <c r="I147" s="189"/>
      <c r="J147" s="190">
        <f>ROUND(I147*H147,2)</f>
        <v>0</v>
      </c>
      <c r="K147" s="186" t="s">
        <v>133</v>
      </c>
      <c r="L147" s="38"/>
      <c r="M147" s="191" t="s">
        <v>1</v>
      </c>
      <c r="N147" s="192" t="s">
        <v>38</v>
      </c>
      <c r="O147" s="76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134</v>
      </c>
      <c r="AT147" s="195" t="s">
        <v>129</v>
      </c>
      <c r="AU147" s="195" t="s">
        <v>83</v>
      </c>
      <c r="AY147" s="18" t="s">
        <v>127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8" t="s">
        <v>81</v>
      </c>
      <c r="BK147" s="196">
        <f>ROUND(I147*H147,2)</f>
        <v>0</v>
      </c>
      <c r="BL147" s="18" t="s">
        <v>134</v>
      </c>
      <c r="BM147" s="195" t="s">
        <v>145</v>
      </c>
    </row>
    <row r="148" s="13" customFormat="1">
      <c r="A148" s="13"/>
      <c r="B148" s="197"/>
      <c r="C148" s="13"/>
      <c r="D148" s="198" t="s">
        <v>136</v>
      </c>
      <c r="E148" s="199" t="s">
        <v>1</v>
      </c>
      <c r="F148" s="200" t="s">
        <v>146</v>
      </c>
      <c r="G148" s="13"/>
      <c r="H148" s="201">
        <v>40.039999999999999</v>
      </c>
      <c r="I148" s="202"/>
      <c r="J148" s="13"/>
      <c r="K148" s="13"/>
      <c r="L148" s="197"/>
      <c r="M148" s="203"/>
      <c r="N148" s="204"/>
      <c r="O148" s="204"/>
      <c r="P148" s="204"/>
      <c r="Q148" s="204"/>
      <c r="R148" s="204"/>
      <c r="S148" s="204"/>
      <c r="T148" s="20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9" t="s">
        <v>136</v>
      </c>
      <c r="AU148" s="199" t="s">
        <v>83</v>
      </c>
      <c r="AV148" s="13" t="s">
        <v>83</v>
      </c>
      <c r="AW148" s="13" t="s">
        <v>30</v>
      </c>
      <c r="AX148" s="13" t="s">
        <v>81</v>
      </c>
      <c r="AY148" s="199" t="s">
        <v>127</v>
      </c>
    </row>
    <row r="149" s="2" customFormat="1" ht="43.2" customHeight="1">
      <c r="A149" s="37"/>
      <c r="B149" s="183"/>
      <c r="C149" s="184" t="s">
        <v>147</v>
      </c>
      <c r="D149" s="184" t="s">
        <v>129</v>
      </c>
      <c r="E149" s="185" t="s">
        <v>148</v>
      </c>
      <c r="F149" s="186" t="s">
        <v>149</v>
      </c>
      <c r="G149" s="187" t="s">
        <v>132</v>
      </c>
      <c r="H149" s="188">
        <v>11.303000000000001</v>
      </c>
      <c r="I149" s="189"/>
      <c r="J149" s="190">
        <f>ROUND(I149*H149,2)</f>
        <v>0</v>
      </c>
      <c r="K149" s="186" t="s">
        <v>133</v>
      </c>
      <c r="L149" s="38"/>
      <c r="M149" s="191" t="s">
        <v>1</v>
      </c>
      <c r="N149" s="192" t="s">
        <v>38</v>
      </c>
      <c r="O149" s="76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134</v>
      </c>
      <c r="AT149" s="195" t="s">
        <v>129</v>
      </c>
      <c r="AU149" s="195" t="s">
        <v>83</v>
      </c>
      <c r="AY149" s="18" t="s">
        <v>127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8" t="s">
        <v>81</v>
      </c>
      <c r="BK149" s="196">
        <f>ROUND(I149*H149,2)</f>
        <v>0</v>
      </c>
      <c r="BL149" s="18" t="s">
        <v>134</v>
      </c>
      <c r="BM149" s="195" t="s">
        <v>150</v>
      </c>
    </row>
    <row r="150" s="13" customFormat="1">
      <c r="A150" s="13"/>
      <c r="B150" s="197"/>
      <c r="C150" s="13"/>
      <c r="D150" s="198" t="s">
        <v>136</v>
      </c>
      <c r="E150" s="199" t="s">
        <v>1</v>
      </c>
      <c r="F150" s="200" t="s">
        <v>151</v>
      </c>
      <c r="G150" s="13"/>
      <c r="H150" s="201">
        <v>11.303000000000001</v>
      </c>
      <c r="I150" s="202"/>
      <c r="J150" s="13"/>
      <c r="K150" s="13"/>
      <c r="L150" s="197"/>
      <c r="M150" s="203"/>
      <c r="N150" s="204"/>
      <c r="O150" s="204"/>
      <c r="P150" s="204"/>
      <c r="Q150" s="204"/>
      <c r="R150" s="204"/>
      <c r="S150" s="204"/>
      <c r="T150" s="20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9" t="s">
        <v>136</v>
      </c>
      <c r="AU150" s="199" t="s">
        <v>83</v>
      </c>
      <c r="AV150" s="13" t="s">
        <v>83</v>
      </c>
      <c r="AW150" s="13" t="s">
        <v>30</v>
      </c>
      <c r="AX150" s="13" t="s">
        <v>81</v>
      </c>
      <c r="AY150" s="199" t="s">
        <v>127</v>
      </c>
    </row>
    <row r="151" s="2" customFormat="1" ht="43.2" customHeight="1">
      <c r="A151" s="37"/>
      <c r="B151" s="183"/>
      <c r="C151" s="184" t="s">
        <v>134</v>
      </c>
      <c r="D151" s="184" t="s">
        <v>129</v>
      </c>
      <c r="E151" s="185" t="s">
        <v>152</v>
      </c>
      <c r="F151" s="186" t="s">
        <v>153</v>
      </c>
      <c r="G151" s="187" t="s">
        <v>132</v>
      </c>
      <c r="H151" s="188">
        <v>5.6520000000000001</v>
      </c>
      <c r="I151" s="189"/>
      <c r="J151" s="190">
        <f>ROUND(I151*H151,2)</f>
        <v>0</v>
      </c>
      <c r="K151" s="186" t="s">
        <v>133</v>
      </c>
      <c r="L151" s="38"/>
      <c r="M151" s="191" t="s">
        <v>1</v>
      </c>
      <c r="N151" s="192" t="s">
        <v>38</v>
      </c>
      <c r="O151" s="76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134</v>
      </c>
      <c r="AT151" s="195" t="s">
        <v>129</v>
      </c>
      <c r="AU151" s="195" t="s">
        <v>83</v>
      </c>
      <c r="AY151" s="18" t="s">
        <v>127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8" t="s">
        <v>81</v>
      </c>
      <c r="BK151" s="196">
        <f>ROUND(I151*H151,2)</f>
        <v>0</v>
      </c>
      <c r="BL151" s="18" t="s">
        <v>134</v>
      </c>
      <c r="BM151" s="195" t="s">
        <v>154</v>
      </c>
    </row>
    <row r="152" s="13" customFormat="1">
      <c r="A152" s="13"/>
      <c r="B152" s="197"/>
      <c r="C152" s="13"/>
      <c r="D152" s="198" t="s">
        <v>136</v>
      </c>
      <c r="E152" s="199" t="s">
        <v>1</v>
      </c>
      <c r="F152" s="200" t="s">
        <v>155</v>
      </c>
      <c r="G152" s="13"/>
      <c r="H152" s="201">
        <v>5.6520000000000001</v>
      </c>
      <c r="I152" s="202"/>
      <c r="J152" s="13"/>
      <c r="K152" s="13"/>
      <c r="L152" s="197"/>
      <c r="M152" s="203"/>
      <c r="N152" s="204"/>
      <c r="O152" s="204"/>
      <c r="P152" s="204"/>
      <c r="Q152" s="204"/>
      <c r="R152" s="204"/>
      <c r="S152" s="204"/>
      <c r="T152" s="20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9" t="s">
        <v>136</v>
      </c>
      <c r="AU152" s="199" t="s">
        <v>83</v>
      </c>
      <c r="AV152" s="13" t="s">
        <v>83</v>
      </c>
      <c r="AW152" s="13" t="s">
        <v>30</v>
      </c>
      <c r="AX152" s="13" t="s">
        <v>81</v>
      </c>
      <c r="AY152" s="199" t="s">
        <v>127</v>
      </c>
    </row>
    <row r="153" s="2" customFormat="1" ht="54" customHeight="1">
      <c r="A153" s="37"/>
      <c r="B153" s="183"/>
      <c r="C153" s="184" t="s">
        <v>156</v>
      </c>
      <c r="D153" s="184" t="s">
        <v>129</v>
      </c>
      <c r="E153" s="185" t="s">
        <v>157</v>
      </c>
      <c r="F153" s="186" t="s">
        <v>158</v>
      </c>
      <c r="G153" s="187" t="s">
        <v>132</v>
      </c>
      <c r="H153" s="188">
        <v>155.55799999999999</v>
      </c>
      <c r="I153" s="189"/>
      <c r="J153" s="190">
        <f>ROUND(I153*H153,2)</f>
        <v>0</v>
      </c>
      <c r="K153" s="186" t="s">
        <v>133</v>
      </c>
      <c r="L153" s="38"/>
      <c r="M153" s="191" t="s">
        <v>1</v>
      </c>
      <c r="N153" s="192" t="s">
        <v>38</v>
      </c>
      <c r="O153" s="76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134</v>
      </c>
      <c r="AT153" s="195" t="s">
        <v>129</v>
      </c>
      <c r="AU153" s="195" t="s">
        <v>83</v>
      </c>
      <c r="AY153" s="18" t="s">
        <v>127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8" t="s">
        <v>81</v>
      </c>
      <c r="BK153" s="196">
        <f>ROUND(I153*H153,2)</f>
        <v>0</v>
      </c>
      <c r="BL153" s="18" t="s">
        <v>134</v>
      </c>
      <c r="BM153" s="195" t="s">
        <v>159</v>
      </c>
    </row>
    <row r="154" s="13" customFormat="1">
      <c r="A154" s="13"/>
      <c r="B154" s="197"/>
      <c r="C154" s="13"/>
      <c r="D154" s="198" t="s">
        <v>136</v>
      </c>
      <c r="E154" s="199" t="s">
        <v>1</v>
      </c>
      <c r="F154" s="200" t="s">
        <v>160</v>
      </c>
      <c r="G154" s="13"/>
      <c r="H154" s="201">
        <v>91.382999999999996</v>
      </c>
      <c r="I154" s="202"/>
      <c r="J154" s="13"/>
      <c r="K154" s="13"/>
      <c r="L154" s="197"/>
      <c r="M154" s="203"/>
      <c r="N154" s="204"/>
      <c r="O154" s="204"/>
      <c r="P154" s="204"/>
      <c r="Q154" s="204"/>
      <c r="R154" s="204"/>
      <c r="S154" s="204"/>
      <c r="T154" s="20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9" t="s">
        <v>136</v>
      </c>
      <c r="AU154" s="199" t="s">
        <v>83</v>
      </c>
      <c r="AV154" s="13" t="s">
        <v>83</v>
      </c>
      <c r="AW154" s="13" t="s">
        <v>30</v>
      </c>
      <c r="AX154" s="13" t="s">
        <v>73</v>
      </c>
      <c r="AY154" s="199" t="s">
        <v>127</v>
      </c>
    </row>
    <row r="155" s="13" customFormat="1">
      <c r="A155" s="13"/>
      <c r="B155" s="197"/>
      <c r="C155" s="13"/>
      <c r="D155" s="198" t="s">
        <v>136</v>
      </c>
      <c r="E155" s="199" t="s">
        <v>1</v>
      </c>
      <c r="F155" s="200" t="s">
        <v>161</v>
      </c>
      <c r="G155" s="13"/>
      <c r="H155" s="201">
        <v>64.174999999999997</v>
      </c>
      <c r="I155" s="202"/>
      <c r="J155" s="13"/>
      <c r="K155" s="13"/>
      <c r="L155" s="197"/>
      <c r="M155" s="203"/>
      <c r="N155" s="204"/>
      <c r="O155" s="204"/>
      <c r="P155" s="204"/>
      <c r="Q155" s="204"/>
      <c r="R155" s="204"/>
      <c r="S155" s="204"/>
      <c r="T155" s="20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9" t="s">
        <v>136</v>
      </c>
      <c r="AU155" s="199" t="s">
        <v>83</v>
      </c>
      <c r="AV155" s="13" t="s">
        <v>83</v>
      </c>
      <c r="AW155" s="13" t="s">
        <v>30</v>
      </c>
      <c r="AX155" s="13" t="s">
        <v>73</v>
      </c>
      <c r="AY155" s="199" t="s">
        <v>127</v>
      </c>
    </row>
    <row r="156" s="14" customFormat="1">
      <c r="A156" s="14"/>
      <c r="B156" s="206"/>
      <c r="C156" s="14"/>
      <c r="D156" s="198" t="s">
        <v>136</v>
      </c>
      <c r="E156" s="207" t="s">
        <v>1</v>
      </c>
      <c r="F156" s="208" t="s">
        <v>142</v>
      </c>
      <c r="G156" s="14"/>
      <c r="H156" s="209">
        <v>155.55799999999999</v>
      </c>
      <c r="I156" s="210"/>
      <c r="J156" s="14"/>
      <c r="K156" s="14"/>
      <c r="L156" s="206"/>
      <c r="M156" s="211"/>
      <c r="N156" s="212"/>
      <c r="O156" s="212"/>
      <c r="P156" s="212"/>
      <c r="Q156" s="212"/>
      <c r="R156" s="212"/>
      <c r="S156" s="212"/>
      <c r="T156" s="21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7" t="s">
        <v>136</v>
      </c>
      <c r="AU156" s="207" t="s">
        <v>83</v>
      </c>
      <c r="AV156" s="14" t="s">
        <v>134</v>
      </c>
      <c r="AW156" s="14" t="s">
        <v>30</v>
      </c>
      <c r="AX156" s="14" t="s">
        <v>81</v>
      </c>
      <c r="AY156" s="207" t="s">
        <v>127</v>
      </c>
    </row>
    <row r="157" s="2" customFormat="1" ht="32.4" customHeight="1">
      <c r="A157" s="37"/>
      <c r="B157" s="183"/>
      <c r="C157" s="184" t="s">
        <v>162</v>
      </c>
      <c r="D157" s="184" t="s">
        <v>129</v>
      </c>
      <c r="E157" s="185" t="s">
        <v>163</v>
      </c>
      <c r="F157" s="186" t="s">
        <v>164</v>
      </c>
      <c r="G157" s="187" t="s">
        <v>132</v>
      </c>
      <c r="H157" s="188">
        <v>64.174999999999997</v>
      </c>
      <c r="I157" s="189"/>
      <c r="J157" s="190">
        <f>ROUND(I157*H157,2)</f>
        <v>0</v>
      </c>
      <c r="K157" s="186" t="s">
        <v>133</v>
      </c>
      <c r="L157" s="38"/>
      <c r="M157" s="191" t="s">
        <v>1</v>
      </c>
      <c r="N157" s="192" t="s">
        <v>38</v>
      </c>
      <c r="O157" s="76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134</v>
      </c>
      <c r="AT157" s="195" t="s">
        <v>129</v>
      </c>
      <c r="AU157" s="195" t="s">
        <v>83</v>
      </c>
      <c r="AY157" s="18" t="s">
        <v>127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8" t="s">
        <v>81</v>
      </c>
      <c r="BK157" s="196">
        <f>ROUND(I157*H157,2)</f>
        <v>0</v>
      </c>
      <c r="BL157" s="18" t="s">
        <v>134</v>
      </c>
      <c r="BM157" s="195" t="s">
        <v>165</v>
      </c>
    </row>
    <row r="158" s="13" customFormat="1">
      <c r="A158" s="13"/>
      <c r="B158" s="197"/>
      <c r="C158" s="13"/>
      <c r="D158" s="198" t="s">
        <v>136</v>
      </c>
      <c r="E158" s="199" t="s">
        <v>1</v>
      </c>
      <c r="F158" s="200" t="s">
        <v>166</v>
      </c>
      <c r="G158" s="13"/>
      <c r="H158" s="201">
        <v>64.174999999999997</v>
      </c>
      <c r="I158" s="202"/>
      <c r="J158" s="13"/>
      <c r="K158" s="13"/>
      <c r="L158" s="197"/>
      <c r="M158" s="203"/>
      <c r="N158" s="204"/>
      <c r="O158" s="204"/>
      <c r="P158" s="204"/>
      <c r="Q158" s="204"/>
      <c r="R158" s="204"/>
      <c r="S158" s="204"/>
      <c r="T158" s="20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9" t="s">
        <v>136</v>
      </c>
      <c r="AU158" s="199" t="s">
        <v>83</v>
      </c>
      <c r="AV158" s="13" t="s">
        <v>83</v>
      </c>
      <c r="AW158" s="13" t="s">
        <v>30</v>
      </c>
      <c r="AX158" s="13" t="s">
        <v>81</v>
      </c>
      <c r="AY158" s="199" t="s">
        <v>127</v>
      </c>
    </row>
    <row r="159" s="2" customFormat="1" ht="43.2" customHeight="1">
      <c r="A159" s="37"/>
      <c r="B159" s="183"/>
      <c r="C159" s="184" t="s">
        <v>167</v>
      </c>
      <c r="D159" s="184" t="s">
        <v>129</v>
      </c>
      <c r="E159" s="185" t="s">
        <v>168</v>
      </c>
      <c r="F159" s="186" t="s">
        <v>169</v>
      </c>
      <c r="G159" s="187" t="s">
        <v>132</v>
      </c>
      <c r="H159" s="188">
        <v>64.174999999999997</v>
      </c>
      <c r="I159" s="189"/>
      <c r="J159" s="190">
        <f>ROUND(I159*H159,2)</f>
        <v>0</v>
      </c>
      <c r="K159" s="186" t="s">
        <v>133</v>
      </c>
      <c r="L159" s="38"/>
      <c r="M159" s="191" t="s">
        <v>1</v>
      </c>
      <c r="N159" s="192" t="s">
        <v>38</v>
      </c>
      <c r="O159" s="76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134</v>
      </c>
      <c r="AT159" s="195" t="s">
        <v>129</v>
      </c>
      <c r="AU159" s="195" t="s">
        <v>83</v>
      </c>
      <c r="AY159" s="18" t="s">
        <v>127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8" t="s">
        <v>81</v>
      </c>
      <c r="BK159" s="196">
        <f>ROUND(I159*H159,2)</f>
        <v>0</v>
      </c>
      <c r="BL159" s="18" t="s">
        <v>134</v>
      </c>
      <c r="BM159" s="195" t="s">
        <v>170</v>
      </c>
    </row>
    <row r="160" s="15" customFormat="1">
      <c r="A160" s="15"/>
      <c r="B160" s="214"/>
      <c r="C160" s="15"/>
      <c r="D160" s="198" t="s">
        <v>136</v>
      </c>
      <c r="E160" s="215" t="s">
        <v>1</v>
      </c>
      <c r="F160" s="216" t="s">
        <v>171</v>
      </c>
      <c r="G160" s="15"/>
      <c r="H160" s="215" t="s">
        <v>1</v>
      </c>
      <c r="I160" s="217"/>
      <c r="J160" s="15"/>
      <c r="K160" s="15"/>
      <c r="L160" s="214"/>
      <c r="M160" s="218"/>
      <c r="N160" s="219"/>
      <c r="O160" s="219"/>
      <c r="P160" s="219"/>
      <c r="Q160" s="219"/>
      <c r="R160" s="219"/>
      <c r="S160" s="219"/>
      <c r="T160" s="22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5" t="s">
        <v>136</v>
      </c>
      <c r="AU160" s="215" t="s">
        <v>83</v>
      </c>
      <c r="AV160" s="15" t="s">
        <v>81</v>
      </c>
      <c r="AW160" s="15" t="s">
        <v>30</v>
      </c>
      <c r="AX160" s="15" t="s">
        <v>73</v>
      </c>
      <c r="AY160" s="215" t="s">
        <v>127</v>
      </c>
    </row>
    <row r="161" s="13" customFormat="1">
      <c r="A161" s="13"/>
      <c r="B161" s="197"/>
      <c r="C161" s="13"/>
      <c r="D161" s="198" t="s">
        <v>136</v>
      </c>
      <c r="E161" s="199" t="s">
        <v>1</v>
      </c>
      <c r="F161" s="200" t="s">
        <v>172</v>
      </c>
      <c r="G161" s="13"/>
      <c r="H161" s="201">
        <v>58.909999999999997</v>
      </c>
      <c r="I161" s="202"/>
      <c r="J161" s="13"/>
      <c r="K161" s="13"/>
      <c r="L161" s="197"/>
      <c r="M161" s="203"/>
      <c r="N161" s="204"/>
      <c r="O161" s="204"/>
      <c r="P161" s="204"/>
      <c r="Q161" s="204"/>
      <c r="R161" s="204"/>
      <c r="S161" s="204"/>
      <c r="T161" s="20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9" t="s">
        <v>136</v>
      </c>
      <c r="AU161" s="199" t="s">
        <v>83</v>
      </c>
      <c r="AV161" s="13" t="s">
        <v>83</v>
      </c>
      <c r="AW161" s="13" t="s">
        <v>30</v>
      </c>
      <c r="AX161" s="13" t="s">
        <v>73</v>
      </c>
      <c r="AY161" s="199" t="s">
        <v>127</v>
      </c>
    </row>
    <row r="162" s="13" customFormat="1">
      <c r="A162" s="13"/>
      <c r="B162" s="197"/>
      <c r="C162" s="13"/>
      <c r="D162" s="198" t="s">
        <v>136</v>
      </c>
      <c r="E162" s="199" t="s">
        <v>1</v>
      </c>
      <c r="F162" s="200" t="s">
        <v>173</v>
      </c>
      <c r="G162" s="13"/>
      <c r="H162" s="201">
        <v>5.2649999999999997</v>
      </c>
      <c r="I162" s="202"/>
      <c r="J162" s="13"/>
      <c r="K162" s="13"/>
      <c r="L162" s="197"/>
      <c r="M162" s="203"/>
      <c r="N162" s="204"/>
      <c r="O162" s="204"/>
      <c r="P162" s="204"/>
      <c r="Q162" s="204"/>
      <c r="R162" s="204"/>
      <c r="S162" s="204"/>
      <c r="T162" s="20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9" t="s">
        <v>136</v>
      </c>
      <c r="AU162" s="199" t="s">
        <v>83</v>
      </c>
      <c r="AV162" s="13" t="s">
        <v>83</v>
      </c>
      <c r="AW162" s="13" t="s">
        <v>30</v>
      </c>
      <c r="AX162" s="13" t="s">
        <v>73</v>
      </c>
      <c r="AY162" s="199" t="s">
        <v>127</v>
      </c>
    </row>
    <row r="163" s="14" customFormat="1">
      <c r="A163" s="14"/>
      <c r="B163" s="206"/>
      <c r="C163" s="14"/>
      <c r="D163" s="198" t="s">
        <v>136</v>
      </c>
      <c r="E163" s="207" t="s">
        <v>1</v>
      </c>
      <c r="F163" s="208" t="s">
        <v>142</v>
      </c>
      <c r="G163" s="14"/>
      <c r="H163" s="209">
        <v>64.174999999999997</v>
      </c>
      <c r="I163" s="210"/>
      <c r="J163" s="14"/>
      <c r="K163" s="14"/>
      <c r="L163" s="206"/>
      <c r="M163" s="211"/>
      <c r="N163" s="212"/>
      <c r="O163" s="212"/>
      <c r="P163" s="212"/>
      <c r="Q163" s="212"/>
      <c r="R163" s="212"/>
      <c r="S163" s="212"/>
      <c r="T163" s="21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7" t="s">
        <v>136</v>
      </c>
      <c r="AU163" s="207" t="s">
        <v>83</v>
      </c>
      <c r="AV163" s="14" t="s">
        <v>134</v>
      </c>
      <c r="AW163" s="14" t="s">
        <v>30</v>
      </c>
      <c r="AX163" s="14" t="s">
        <v>81</v>
      </c>
      <c r="AY163" s="207" t="s">
        <v>127</v>
      </c>
    </row>
    <row r="164" s="12" customFormat="1" ht="22.8" customHeight="1">
      <c r="A164" s="12"/>
      <c r="B164" s="170"/>
      <c r="C164" s="12"/>
      <c r="D164" s="171" t="s">
        <v>72</v>
      </c>
      <c r="E164" s="181" t="s">
        <v>83</v>
      </c>
      <c r="F164" s="181" t="s">
        <v>174</v>
      </c>
      <c r="G164" s="12"/>
      <c r="H164" s="12"/>
      <c r="I164" s="173"/>
      <c r="J164" s="182">
        <f>BK164</f>
        <v>0</v>
      </c>
      <c r="K164" s="12"/>
      <c r="L164" s="170"/>
      <c r="M164" s="175"/>
      <c r="N164" s="176"/>
      <c r="O164" s="176"/>
      <c r="P164" s="177">
        <f>SUM(P165:P230)</f>
        <v>0</v>
      </c>
      <c r="Q164" s="176"/>
      <c r="R164" s="177">
        <f>SUM(R165:R230)</f>
        <v>565.5978034499999</v>
      </c>
      <c r="S164" s="176"/>
      <c r="T164" s="178">
        <f>SUM(T165:T230)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1" t="s">
        <v>81</v>
      </c>
      <c r="AT164" s="179" t="s">
        <v>72</v>
      </c>
      <c r="AU164" s="179" t="s">
        <v>81</v>
      </c>
      <c r="AY164" s="171" t="s">
        <v>127</v>
      </c>
      <c r="BK164" s="180">
        <f>SUM(BK165:BK230)</f>
        <v>0</v>
      </c>
    </row>
    <row r="165" s="2" customFormat="1" ht="32.4" customHeight="1">
      <c r="A165" s="37"/>
      <c r="B165" s="183"/>
      <c r="C165" s="184" t="s">
        <v>175</v>
      </c>
      <c r="D165" s="184" t="s">
        <v>129</v>
      </c>
      <c r="E165" s="185" t="s">
        <v>176</v>
      </c>
      <c r="F165" s="186" t="s">
        <v>177</v>
      </c>
      <c r="G165" s="187" t="s">
        <v>178</v>
      </c>
      <c r="H165" s="188">
        <v>2</v>
      </c>
      <c r="I165" s="189"/>
      <c r="J165" s="190">
        <f>ROUND(I165*H165,2)</f>
        <v>0</v>
      </c>
      <c r="K165" s="186" t="s">
        <v>1</v>
      </c>
      <c r="L165" s="38"/>
      <c r="M165" s="191" t="s">
        <v>1</v>
      </c>
      <c r="N165" s="192" t="s">
        <v>38</v>
      </c>
      <c r="O165" s="76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134</v>
      </c>
      <c r="AT165" s="195" t="s">
        <v>129</v>
      </c>
      <c r="AU165" s="195" t="s">
        <v>83</v>
      </c>
      <c r="AY165" s="18" t="s">
        <v>127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8" t="s">
        <v>81</v>
      </c>
      <c r="BK165" s="196">
        <f>ROUND(I165*H165,2)</f>
        <v>0</v>
      </c>
      <c r="BL165" s="18" t="s">
        <v>134</v>
      </c>
      <c r="BM165" s="195" t="s">
        <v>179</v>
      </c>
    </row>
    <row r="166" s="2" customFormat="1" ht="43.2" customHeight="1">
      <c r="A166" s="37"/>
      <c r="B166" s="183"/>
      <c r="C166" s="184" t="s">
        <v>180</v>
      </c>
      <c r="D166" s="184" t="s">
        <v>129</v>
      </c>
      <c r="E166" s="185" t="s">
        <v>181</v>
      </c>
      <c r="F166" s="186" t="s">
        <v>182</v>
      </c>
      <c r="G166" s="187" t="s">
        <v>132</v>
      </c>
      <c r="H166" s="188">
        <v>10.244999999999999</v>
      </c>
      <c r="I166" s="189"/>
      <c r="J166" s="190">
        <f>ROUND(I166*H166,2)</f>
        <v>0</v>
      </c>
      <c r="K166" s="186" t="s">
        <v>133</v>
      </c>
      <c r="L166" s="38"/>
      <c r="M166" s="191" t="s">
        <v>1</v>
      </c>
      <c r="N166" s="192" t="s">
        <v>38</v>
      </c>
      <c r="O166" s="76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134</v>
      </c>
      <c r="AT166" s="195" t="s">
        <v>129</v>
      </c>
      <c r="AU166" s="195" t="s">
        <v>83</v>
      </c>
      <c r="AY166" s="18" t="s">
        <v>127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8" t="s">
        <v>81</v>
      </c>
      <c r="BK166" s="196">
        <f>ROUND(I166*H166,2)</f>
        <v>0</v>
      </c>
      <c r="BL166" s="18" t="s">
        <v>134</v>
      </c>
      <c r="BM166" s="195" t="s">
        <v>183</v>
      </c>
    </row>
    <row r="167" s="13" customFormat="1">
      <c r="A167" s="13"/>
      <c r="B167" s="197"/>
      <c r="C167" s="13"/>
      <c r="D167" s="198" t="s">
        <v>136</v>
      </c>
      <c r="E167" s="199" t="s">
        <v>1</v>
      </c>
      <c r="F167" s="200" t="s">
        <v>184</v>
      </c>
      <c r="G167" s="13"/>
      <c r="H167" s="201">
        <v>10.244999999999999</v>
      </c>
      <c r="I167" s="202"/>
      <c r="J167" s="13"/>
      <c r="K167" s="13"/>
      <c r="L167" s="197"/>
      <c r="M167" s="203"/>
      <c r="N167" s="204"/>
      <c r="O167" s="204"/>
      <c r="P167" s="204"/>
      <c r="Q167" s="204"/>
      <c r="R167" s="204"/>
      <c r="S167" s="204"/>
      <c r="T167" s="20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9" t="s">
        <v>136</v>
      </c>
      <c r="AU167" s="199" t="s">
        <v>83</v>
      </c>
      <c r="AV167" s="13" t="s">
        <v>83</v>
      </c>
      <c r="AW167" s="13" t="s">
        <v>30</v>
      </c>
      <c r="AX167" s="13" t="s">
        <v>81</v>
      </c>
      <c r="AY167" s="199" t="s">
        <v>127</v>
      </c>
    </row>
    <row r="168" s="2" customFormat="1" ht="54" customHeight="1">
      <c r="A168" s="37"/>
      <c r="B168" s="183"/>
      <c r="C168" s="184" t="s">
        <v>185</v>
      </c>
      <c r="D168" s="184" t="s">
        <v>129</v>
      </c>
      <c r="E168" s="185" t="s">
        <v>186</v>
      </c>
      <c r="F168" s="186" t="s">
        <v>187</v>
      </c>
      <c r="G168" s="187" t="s">
        <v>188</v>
      </c>
      <c r="H168" s="188">
        <v>76.840999999999994</v>
      </c>
      <c r="I168" s="189"/>
      <c r="J168" s="190">
        <f>ROUND(I168*H168,2)</f>
        <v>0</v>
      </c>
      <c r="K168" s="186" t="s">
        <v>133</v>
      </c>
      <c r="L168" s="38"/>
      <c r="M168" s="191" t="s">
        <v>1</v>
      </c>
      <c r="N168" s="192" t="s">
        <v>38</v>
      </c>
      <c r="O168" s="76"/>
      <c r="P168" s="193">
        <f>O168*H168</f>
        <v>0</v>
      </c>
      <c r="Q168" s="193">
        <v>0.00031</v>
      </c>
      <c r="R168" s="193">
        <f>Q168*H168</f>
        <v>0.023820709999999998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134</v>
      </c>
      <c r="AT168" s="195" t="s">
        <v>129</v>
      </c>
      <c r="AU168" s="195" t="s">
        <v>83</v>
      </c>
      <c r="AY168" s="18" t="s">
        <v>127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8" t="s">
        <v>81</v>
      </c>
      <c r="BK168" s="196">
        <f>ROUND(I168*H168,2)</f>
        <v>0</v>
      </c>
      <c r="BL168" s="18" t="s">
        <v>134</v>
      </c>
      <c r="BM168" s="195" t="s">
        <v>189</v>
      </c>
    </row>
    <row r="169" s="13" customFormat="1">
      <c r="A169" s="13"/>
      <c r="B169" s="197"/>
      <c r="C169" s="13"/>
      <c r="D169" s="198" t="s">
        <v>136</v>
      </c>
      <c r="E169" s="199" t="s">
        <v>1</v>
      </c>
      <c r="F169" s="200" t="s">
        <v>190</v>
      </c>
      <c r="G169" s="13"/>
      <c r="H169" s="201">
        <v>76.840999999999994</v>
      </c>
      <c r="I169" s="202"/>
      <c r="J169" s="13"/>
      <c r="K169" s="13"/>
      <c r="L169" s="197"/>
      <c r="M169" s="203"/>
      <c r="N169" s="204"/>
      <c r="O169" s="204"/>
      <c r="P169" s="204"/>
      <c r="Q169" s="204"/>
      <c r="R169" s="204"/>
      <c r="S169" s="204"/>
      <c r="T169" s="20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9" t="s">
        <v>136</v>
      </c>
      <c r="AU169" s="199" t="s">
        <v>83</v>
      </c>
      <c r="AV169" s="13" t="s">
        <v>83</v>
      </c>
      <c r="AW169" s="13" t="s">
        <v>30</v>
      </c>
      <c r="AX169" s="13" t="s">
        <v>81</v>
      </c>
      <c r="AY169" s="199" t="s">
        <v>127</v>
      </c>
    </row>
    <row r="170" s="2" customFormat="1" ht="21.6" customHeight="1">
      <c r="A170" s="37"/>
      <c r="B170" s="183"/>
      <c r="C170" s="221" t="s">
        <v>191</v>
      </c>
      <c r="D170" s="221" t="s">
        <v>192</v>
      </c>
      <c r="E170" s="222" t="s">
        <v>193</v>
      </c>
      <c r="F170" s="223" t="s">
        <v>194</v>
      </c>
      <c r="G170" s="224" t="s">
        <v>188</v>
      </c>
      <c r="H170" s="225">
        <v>88.367000000000004</v>
      </c>
      <c r="I170" s="226"/>
      <c r="J170" s="227">
        <f>ROUND(I170*H170,2)</f>
        <v>0</v>
      </c>
      <c r="K170" s="223" t="s">
        <v>133</v>
      </c>
      <c r="L170" s="228"/>
      <c r="M170" s="229" t="s">
        <v>1</v>
      </c>
      <c r="N170" s="230" t="s">
        <v>38</v>
      </c>
      <c r="O170" s="76"/>
      <c r="P170" s="193">
        <f>O170*H170</f>
        <v>0</v>
      </c>
      <c r="Q170" s="193">
        <v>0.00012999999999999999</v>
      </c>
      <c r="R170" s="193">
        <f>Q170*H170</f>
        <v>0.01148771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175</v>
      </c>
      <c r="AT170" s="195" t="s">
        <v>192</v>
      </c>
      <c r="AU170" s="195" t="s">
        <v>83</v>
      </c>
      <c r="AY170" s="18" t="s">
        <v>127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8" t="s">
        <v>81</v>
      </c>
      <c r="BK170" s="196">
        <f>ROUND(I170*H170,2)</f>
        <v>0</v>
      </c>
      <c r="BL170" s="18" t="s">
        <v>134</v>
      </c>
      <c r="BM170" s="195" t="s">
        <v>195</v>
      </c>
    </row>
    <row r="171" s="13" customFormat="1">
      <c r="A171" s="13"/>
      <c r="B171" s="197"/>
      <c r="C171" s="13"/>
      <c r="D171" s="198" t="s">
        <v>136</v>
      </c>
      <c r="E171" s="199" t="s">
        <v>1</v>
      </c>
      <c r="F171" s="200" t="s">
        <v>196</v>
      </c>
      <c r="G171" s="13"/>
      <c r="H171" s="201">
        <v>88.367000000000004</v>
      </c>
      <c r="I171" s="202"/>
      <c r="J171" s="13"/>
      <c r="K171" s="13"/>
      <c r="L171" s="197"/>
      <c r="M171" s="203"/>
      <c r="N171" s="204"/>
      <c r="O171" s="204"/>
      <c r="P171" s="204"/>
      <c r="Q171" s="204"/>
      <c r="R171" s="204"/>
      <c r="S171" s="204"/>
      <c r="T171" s="20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9" t="s">
        <v>136</v>
      </c>
      <c r="AU171" s="199" t="s">
        <v>83</v>
      </c>
      <c r="AV171" s="13" t="s">
        <v>83</v>
      </c>
      <c r="AW171" s="13" t="s">
        <v>30</v>
      </c>
      <c r="AX171" s="13" t="s">
        <v>81</v>
      </c>
      <c r="AY171" s="199" t="s">
        <v>127</v>
      </c>
    </row>
    <row r="172" s="2" customFormat="1" ht="14.4" customHeight="1">
      <c r="A172" s="37"/>
      <c r="B172" s="183"/>
      <c r="C172" s="184" t="s">
        <v>197</v>
      </c>
      <c r="D172" s="184" t="s">
        <v>129</v>
      </c>
      <c r="E172" s="185" t="s">
        <v>198</v>
      </c>
      <c r="F172" s="186" t="s">
        <v>199</v>
      </c>
      <c r="G172" s="187" t="s">
        <v>132</v>
      </c>
      <c r="H172" s="188">
        <v>3.202</v>
      </c>
      <c r="I172" s="189"/>
      <c r="J172" s="190">
        <f>ROUND(I172*H172,2)</f>
        <v>0</v>
      </c>
      <c r="K172" s="186" t="s">
        <v>133</v>
      </c>
      <c r="L172" s="38"/>
      <c r="M172" s="191" t="s">
        <v>1</v>
      </c>
      <c r="N172" s="192" t="s">
        <v>38</v>
      </c>
      <c r="O172" s="76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134</v>
      </c>
      <c r="AT172" s="195" t="s">
        <v>129</v>
      </c>
      <c r="AU172" s="195" t="s">
        <v>83</v>
      </c>
      <c r="AY172" s="18" t="s">
        <v>127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8" t="s">
        <v>81</v>
      </c>
      <c r="BK172" s="196">
        <f>ROUND(I172*H172,2)</f>
        <v>0</v>
      </c>
      <c r="BL172" s="18" t="s">
        <v>134</v>
      </c>
      <c r="BM172" s="195" t="s">
        <v>200</v>
      </c>
    </row>
    <row r="173" s="13" customFormat="1">
      <c r="A173" s="13"/>
      <c r="B173" s="197"/>
      <c r="C173" s="13"/>
      <c r="D173" s="198" t="s">
        <v>136</v>
      </c>
      <c r="E173" s="199" t="s">
        <v>1</v>
      </c>
      <c r="F173" s="200" t="s">
        <v>201</v>
      </c>
      <c r="G173" s="13"/>
      <c r="H173" s="201">
        <v>3.202</v>
      </c>
      <c r="I173" s="202"/>
      <c r="J173" s="13"/>
      <c r="K173" s="13"/>
      <c r="L173" s="197"/>
      <c r="M173" s="203"/>
      <c r="N173" s="204"/>
      <c r="O173" s="204"/>
      <c r="P173" s="204"/>
      <c r="Q173" s="204"/>
      <c r="R173" s="204"/>
      <c r="S173" s="204"/>
      <c r="T173" s="20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9" t="s">
        <v>136</v>
      </c>
      <c r="AU173" s="199" t="s">
        <v>83</v>
      </c>
      <c r="AV173" s="13" t="s">
        <v>83</v>
      </c>
      <c r="AW173" s="13" t="s">
        <v>30</v>
      </c>
      <c r="AX173" s="13" t="s">
        <v>81</v>
      </c>
      <c r="AY173" s="199" t="s">
        <v>127</v>
      </c>
    </row>
    <row r="174" s="2" customFormat="1" ht="21.6" customHeight="1">
      <c r="A174" s="37"/>
      <c r="B174" s="183"/>
      <c r="C174" s="184" t="s">
        <v>202</v>
      </c>
      <c r="D174" s="184" t="s">
        <v>129</v>
      </c>
      <c r="E174" s="185" t="s">
        <v>203</v>
      </c>
      <c r="F174" s="186" t="s">
        <v>204</v>
      </c>
      <c r="G174" s="187" t="s">
        <v>205</v>
      </c>
      <c r="H174" s="188">
        <v>32.017000000000003</v>
      </c>
      <c r="I174" s="189"/>
      <c r="J174" s="190">
        <f>ROUND(I174*H174,2)</f>
        <v>0</v>
      </c>
      <c r="K174" s="186" t="s">
        <v>133</v>
      </c>
      <c r="L174" s="38"/>
      <c r="M174" s="191" t="s">
        <v>1</v>
      </c>
      <c r="N174" s="192" t="s">
        <v>38</v>
      </c>
      <c r="O174" s="76"/>
      <c r="P174" s="193">
        <f>O174*H174</f>
        <v>0</v>
      </c>
      <c r="Q174" s="193">
        <v>0.00048999999999999998</v>
      </c>
      <c r="R174" s="193">
        <f>Q174*H174</f>
        <v>0.01568833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134</v>
      </c>
      <c r="AT174" s="195" t="s">
        <v>129</v>
      </c>
      <c r="AU174" s="195" t="s">
        <v>83</v>
      </c>
      <c r="AY174" s="18" t="s">
        <v>127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8" t="s">
        <v>81</v>
      </c>
      <c r="BK174" s="196">
        <f>ROUND(I174*H174,2)</f>
        <v>0</v>
      </c>
      <c r="BL174" s="18" t="s">
        <v>134</v>
      </c>
      <c r="BM174" s="195" t="s">
        <v>206</v>
      </c>
    </row>
    <row r="175" s="13" customFormat="1">
      <c r="A175" s="13"/>
      <c r="B175" s="197"/>
      <c r="C175" s="13"/>
      <c r="D175" s="198" t="s">
        <v>136</v>
      </c>
      <c r="E175" s="199" t="s">
        <v>1</v>
      </c>
      <c r="F175" s="200" t="s">
        <v>207</v>
      </c>
      <c r="G175" s="13"/>
      <c r="H175" s="201">
        <v>32.017000000000003</v>
      </c>
      <c r="I175" s="202"/>
      <c r="J175" s="13"/>
      <c r="K175" s="13"/>
      <c r="L175" s="197"/>
      <c r="M175" s="203"/>
      <c r="N175" s="204"/>
      <c r="O175" s="204"/>
      <c r="P175" s="204"/>
      <c r="Q175" s="204"/>
      <c r="R175" s="204"/>
      <c r="S175" s="204"/>
      <c r="T175" s="20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9" t="s">
        <v>136</v>
      </c>
      <c r="AU175" s="199" t="s">
        <v>83</v>
      </c>
      <c r="AV175" s="13" t="s">
        <v>83</v>
      </c>
      <c r="AW175" s="13" t="s">
        <v>30</v>
      </c>
      <c r="AX175" s="13" t="s">
        <v>81</v>
      </c>
      <c r="AY175" s="199" t="s">
        <v>127</v>
      </c>
    </row>
    <row r="176" s="2" customFormat="1" ht="32.4" customHeight="1">
      <c r="A176" s="37"/>
      <c r="B176" s="183"/>
      <c r="C176" s="184" t="s">
        <v>208</v>
      </c>
      <c r="D176" s="184" t="s">
        <v>129</v>
      </c>
      <c r="E176" s="185" t="s">
        <v>209</v>
      </c>
      <c r="F176" s="186" t="s">
        <v>210</v>
      </c>
      <c r="G176" s="187" t="s">
        <v>132</v>
      </c>
      <c r="H176" s="188">
        <v>101.87000000000001</v>
      </c>
      <c r="I176" s="189"/>
      <c r="J176" s="190">
        <f>ROUND(I176*H176,2)</f>
        <v>0</v>
      </c>
      <c r="K176" s="186" t="s">
        <v>133</v>
      </c>
      <c r="L176" s="38"/>
      <c r="M176" s="191" t="s">
        <v>1</v>
      </c>
      <c r="N176" s="192" t="s">
        <v>38</v>
      </c>
      <c r="O176" s="76"/>
      <c r="P176" s="193">
        <f>O176*H176</f>
        <v>0</v>
      </c>
      <c r="Q176" s="193">
        <v>2.1600000000000001</v>
      </c>
      <c r="R176" s="193">
        <f>Q176*H176</f>
        <v>220.03920000000002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134</v>
      </c>
      <c r="AT176" s="195" t="s">
        <v>129</v>
      </c>
      <c r="AU176" s="195" t="s">
        <v>83</v>
      </c>
      <c r="AY176" s="18" t="s">
        <v>127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8" t="s">
        <v>81</v>
      </c>
      <c r="BK176" s="196">
        <f>ROUND(I176*H176,2)</f>
        <v>0</v>
      </c>
      <c r="BL176" s="18" t="s">
        <v>134</v>
      </c>
      <c r="BM176" s="195" t="s">
        <v>211</v>
      </c>
    </row>
    <row r="177" s="15" customFormat="1">
      <c r="A177" s="15"/>
      <c r="B177" s="214"/>
      <c r="C177" s="15"/>
      <c r="D177" s="198" t="s">
        <v>136</v>
      </c>
      <c r="E177" s="215" t="s">
        <v>1</v>
      </c>
      <c r="F177" s="216" t="s">
        <v>212</v>
      </c>
      <c r="G177" s="15"/>
      <c r="H177" s="215" t="s">
        <v>1</v>
      </c>
      <c r="I177" s="217"/>
      <c r="J177" s="15"/>
      <c r="K177" s="15"/>
      <c r="L177" s="214"/>
      <c r="M177" s="218"/>
      <c r="N177" s="219"/>
      <c r="O177" s="219"/>
      <c r="P177" s="219"/>
      <c r="Q177" s="219"/>
      <c r="R177" s="219"/>
      <c r="S177" s="219"/>
      <c r="T177" s="22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5" t="s">
        <v>136</v>
      </c>
      <c r="AU177" s="215" t="s">
        <v>83</v>
      </c>
      <c r="AV177" s="15" t="s">
        <v>81</v>
      </c>
      <c r="AW177" s="15" t="s">
        <v>30</v>
      </c>
      <c r="AX177" s="15" t="s">
        <v>73</v>
      </c>
      <c r="AY177" s="215" t="s">
        <v>127</v>
      </c>
    </row>
    <row r="178" s="13" customFormat="1">
      <c r="A178" s="13"/>
      <c r="B178" s="197"/>
      <c r="C178" s="13"/>
      <c r="D178" s="198" t="s">
        <v>136</v>
      </c>
      <c r="E178" s="199" t="s">
        <v>1</v>
      </c>
      <c r="F178" s="200" t="s">
        <v>213</v>
      </c>
      <c r="G178" s="13"/>
      <c r="H178" s="201">
        <v>96.793999999999997</v>
      </c>
      <c r="I178" s="202"/>
      <c r="J178" s="13"/>
      <c r="K178" s="13"/>
      <c r="L178" s="197"/>
      <c r="M178" s="203"/>
      <c r="N178" s="204"/>
      <c r="O178" s="204"/>
      <c r="P178" s="204"/>
      <c r="Q178" s="204"/>
      <c r="R178" s="204"/>
      <c r="S178" s="204"/>
      <c r="T178" s="20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9" t="s">
        <v>136</v>
      </c>
      <c r="AU178" s="199" t="s">
        <v>83</v>
      </c>
      <c r="AV178" s="13" t="s">
        <v>83</v>
      </c>
      <c r="AW178" s="13" t="s">
        <v>30</v>
      </c>
      <c r="AX178" s="13" t="s">
        <v>73</v>
      </c>
      <c r="AY178" s="199" t="s">
        <v>127</v>
      </c>
    </row>
    <row r="179" s="13" customFormat="1">
      <c r="A179" s="13"/>
      <c r="B179" s="197"/>
      <c r="C179" s="13"/>
      <c r="D179" s="198" t="s">
        <v>136</v>
      </c>
      <c r="E179" s="199" t="s">
        <v>1</v>
      </c>
      <c r="F179" s="200" t="s">
        <v>214</v>
      </c>
      <c r="G179" s="13"/>
      <c r="H179" s="201">
        <v>5.0759999999999996</v>
      </c>
      <c r="I179" s="202"/>
      <c r="J179" s="13"/>
      <c r="K179" s="13"/>
      <c r="L179" s="197"/>
      <c r="M179" s="203"/>
      <c r="N179" s="204"/>
      <c r="O179" s="204"/>
      <c r="P179" s="204"/>
      <c r="Q179" s="204"/>
      <c r="R179" s="204"/>
      <c r="S179" s="204"/>
      <c r="T179" s="20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9" t="s">
        <v>136</v>
      </c>
      <c r="AU179" s="199" t="s">
        <v>83</v>
      </c>
      <c r="AV179" s="13" t="s">
        <v>83</v>
      </c>
      <c r="AW179" s="13" t="s">
        <v>30</v>
      </c>
      <c r="AX179" s="13" t="s">
        <v>73</v>
      </c>
      <c r="AY179" s="199" t="s">
        <v>127</v>
      </c>
    </row>
    <row r="180" s="14" customFormat="1">
      <c r="A180" s="14"/>
      <c r="B180" s="206"/>
      <c r="C180" s="14"/>
      <c r="D180" s="198" t="s">
        <v>136</v>
      </c>
      <c r="E180" s="207" t="s">
        <v>1</v>
      </c>
      <c r="F180" s="208" t="s">
        <v>142</v>
      </c>
      <c r="G180" s="14"/>
      <c r="H180" s="209">
        <v>101.86999999999999</v>
      </c>
      <c r="I180" s="210"/>
      <c r="J180" s="14"/>
      <c r="K180" s="14"/>
      <c r="L180" s="206"/>
      <c r="M180" s="211"/>
      <c r="N180" s="212"/>
      <c r="O180" s="212"/>
      <c r="P180" s="212"/>
      <c r="Q180" s="212"/>
      <c r="R180" s="212"/>
      <c r="S180" s="212"/>
      <c r="T180" s="21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7" t="s">
        <v>136</v>
      </c>
      <c r="AU180" s="207" t="s">
        <v>83</v>
      </c>
      <c r="AV180" s="14" t="s">
        <v>134</v>
      </c>
      <c r="AW180" s="14" t="s">
        <v>30</v>
      </c>
      <c r="AX180" s="14" t="s">
        <v>81</v>
      </c>
      <c r="AY180" s="207" t="s">
        <v>127</v>
      </c>
    </row>
    <row r="181" s="2" customFormat="1" ht="21.6" customHeight="1">
      <c r="A181" s="37"/>
      <c r="B181" s="183"/>
      <c r="C181" s="184" t="s">
        <v>8</v>
      </c>
      <c r="D181" s="184" t="s">
        <v>129</v>
      </c>
      <c r="E181" s="185" t="s">
        <v>215</v>
      </c>
      <c r="F181" s="186" t="s">
        <v>216</v>
      </c>
      <c r="G181" s="187" t="s">
        <v>132</v>
      </c>
      <c r="H181" s="188">
        <v>4.2240000000000002</v>
      </c>
      <c r="I181" s="189"/>
      <c r="J181" s="190">
        <f>ROUND(I181*H181,2)</f>
        <v>0</v>
      </c>
      <c r="K181" s="186" t="s">
        <v>133</v>
      </c>
      <c r="L181" s="38"/>
      <c r="M181" s="191" t="s">
        <v>1</v>
      </c>
      <c r="N181" s="192" t="s">
        <v>38</v>
      </c>
      <c r="O181" s="76"/>
      <c r="P181" s="193">
        <f>O181*H181</f>
        <v>0</v>
      </c>
      <c r="Q181" s="193">
        <v>2.2563399999999998</v>
      </c>
      <c r="R181" s="193">
        <f>Q181*H181</f>
        <v>9.5307801599999991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134</v>
      </c>
      <c r="AT181" s="195" t="s">
        <v>129</v>
      </c>
      <c r="AU181" s="195" t="s">
        <v>83</v>
      </c>
      <c r="AY181" s="18" t="s">
        <v>127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8" t="s">
        <v>81</v>
      </c>
      <c r="BK181" s="196">
        <f>ROUND(I181*H181,2)</f>
        <v>0</v>
      </c>
      <c r="BL181" s="18" t="s">
        <v>134</v>
      </c>
      <c r="BM181" s="195" t="s">
        <v>217</v>
      </c>
    </row>
    <row r="182" s="13" customFormat="1">
      <c r="A182" s="13"/>
      <c r="B182" s="197"/>
      <c r="C182" s="13"/>
      <c r="D182" s="198" t="s">
        <v>136</v>
      </c>
      <c r="E182" s="199" t="s">
        <v>1</v>
      </c>
      <c r="F182" s="200" t="s">
        <v>218</v>
      </c>
      <c r="G182" s="13"/>
      <c r="H182" s="201">
        <v>4.2240000000000002</v>
      </c>
      <c r="I182" s="202"/>
      <c r="J182" s="13"/>
      <c r="K182" s="13"/>
      <c r="L182" s="197"/>
      <c r="M182" s="203"/>
      <c r="N182" s="204"/>
      <c r="O182" s="204"/>
      <c r="P182" s="204"/>
      <c r="Q182" s="204"/>
      <c r="R182" s="204"/>
      <c r="S182" s="204"/>
      <c r="T182" s="20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9" t="s">
        <v>136</v>
      </c>
      <c r="AU182" s="199" t="s">
        <v>83</v>
      </c>
      <c r="AV182" s="13" t="s">
        <v>83</v>
      </c>
      <c r="AW182" s="13" t="s">
        <v>30</v>
      </c>
      <c r="AX182" s="13" t="s">
        <v>81</v>
      </c>
      <c r="AY182" s="199" t="s">
        <v>127</v>
      </c>
    </row>
    <row r="183" s="2" customFormat="1" ht="32.4" customHeight="1">
      <c r="A183" s="37"/>
      <c r="B183" s="183"/>
      <c r="C183" s="184" t="s">
        <v>219</v>
      </c>
      <c r="D183" s="184" t="s">
        <v>129</v>
      </c>
      <c r="E183" s="185" t="s">
        <v>220</v>
      </c>
      <c r="F183" s="186" t="s">
        <v>221</v>
      </c>
      <c r="G183" s="187" t="s">
        <v>132</v>
      </c>
      <c r="H183" s="188">
        <v>52.735999999999997</v>
      </c>
      <c r="I183" s="189"/>
      <c r="J183" s="190">
        <f>ROUND(I183*H183,2)</f>
        <v>0</v>
      </c>
      <c r="K183" s="186" t="s">
        <v>133</v>
      </c>
      <c r="L183" s="38"/>
      <c r="M183" s="191" t="s">
        <v>1</v>
      </c>
      <c r="N183" s="192" t="s">
        <v>38</v>
      </c>
      <c r="O183" s="76"/>
      <c r="P183" s="193">
        <f>O183*H183</f>
        <v>0</v>
      </c>
      <c r="Q183" s="193">
        <v>2.45329</v>
      </c>
      <c r="R183" s="193">
        <f>Q183*H183</f>
        <v>129.37670144000001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134</v>
      </c>
      <c r="AT183" s="195" t="s">
        <v>129</v>
      </c>
      <c r="AU183" s="195" t="s">
        <v>83</v>
      </c>
      <c r="AY183" s="18" t="s">
        <v>127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8" t="s">
        <v>81</v>
      </c>
      <c r="BK183" s="196">
        <f>ROUND(I183*H183,2)</f>
        <v>0</v>
      </c>
      <c r="BL183" s="18" t="s">
        <v>134</v>
      </c>
      <c r="BM183" s="195" t="s">
        <v>222</v>
      </c>
    </row>
    <row r="184" s="15" customFormat="1">
      <c r="A184" s="15"/>
      <c r="B184" s="214"/>
      <c r="C184" s="15"/>
      <c r="D184" s="198" t="s">
        <v>136</v>
      </c>
      <c r="E184" s="215" t="s">
        <v>1</v>
      </c>
      <c r="F184" s="216" t="s">
        <v>223</v>
      </c>
      <c r="G184" s="15"/>
      <c r="H184" s="215" t="s">
        <v>1</v>
      </c>
      <c r="I184" s="217"/>
      <c r="J184" s="15"/>
      <c r="K184" s="15"/>
      <c r="L184" s="214"/>
      <c r="M184" s="218"/>
      <c r="N184" s="219"/>
      <c r="O184" s="219"/>
      <c r="P184" s="219"/>
      <c r="Q184" s="219"/>
      <c r="R184" s="219"/>
      <c r="S184" s="219"/>
      <c r="T184" s="22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5" t="s">
        <v>136</v>
      </c>
      <c r="AU184" s="215" t="s">
        <v>83</v>
      </c>
      <c r="AV184" s="15" t="s">
        <v>81</v>
      </c>
      <c r="AW184" s="15" t="s">
        <v>30</v>
      </c>
      <c r="AX184" s="15" t="s">
        <v>73</v>
      </c>
      <c r="AY184" s="215" t="s">
        <v>127</v>
      </c>
    </row>
    <row r="185" s="13" customFormat="1">
      <c r="A185" s="13"/>
      <c r="B185" s="197"/>
      <c r="C185" s="13"/>
      <c r="D185" s="198" t="s">
        <v>136</v>
      </c>
      <c r="E185" s="199" t="s">
        <v>1</v>
      </c>
      <c r="F185" s="200" t="s">
        <v>224</v>
      </c>
      <c r="G185" s="13"/>
      <c r="H185" s="201">
        <v>52.735999999999997</v>
      </c>
      <c r="I185" s="202"/>
      <c r="J185" s="13"/>
      <c r="K185" s="13"/>
      <c r="L185" s="197"/>
      <c r="M185" s="203"/>
      <c r="N185" s="204"/>
      <c r="O185" s="204"/>
      <c r="P185" s="204"/>
      <c r="Q185" s="204"/>
      <c r="R185" s="204"/>
      <c r="S185" s="204"/>
      <c r="T185" s="20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9" t="s">
        <v>136</v>
      </c>
      <c r="AU185" s="199" t="s">
        <v>83</v>
      </c>
      <c r="AV185" s="13" t="s">
        <v>83</v>
      </c>
      <c r="AW185" s="13" t="s">
        <v>30</v>
      </c>
      <c r="AX185" s="13" t="s">
        <v>73</v>
      </c>
      <c r="AY185" s="199" t="s">
        <v>127</v>
      </c>
    </row>
    <row r="186" s="14" customFormat="1">
      <c r="A186" s="14"/>
      <c r="B186" s="206"/>
      <c r="C186" s="14"/>
      <c r="D186" s="198" t="s">
        <v>136</v>
      </c>
      <c r="E186" s="207" t="s">
        <v>1</v>
      </c>
      <c r="F186" s="208" t="s">
        <v>142</v>
      </c>
      <c r="G186" s="14"/>
      <c r="H186" s="209">
        <v>52.735999999999997</v>
      </c>
      <c r="I186" s="210"/>
      <c r="J186" s="14"/>
      <c r="K186" s="14"/>
      <c r="L186" s="206"/>
      <c r="M186" s="211"/>
      <c r="N186" s="212"/>
      <c r="O186" s="212"/>
      <c r="P186" s="212"/>
      <c r="Q186" s="212"/>
      <c r="R186" s="212"/>
      <c r="S186" s="212"/>
      <c r="T186" s="21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7" t="s">
        <v>136</v>
      </c>
      <c r="AU186" s="207" t="s">
        <v>83</v>
      </c>
      <c r="AV186" s="14" t="s">
        <v>134</v>
      </c>
      <c r="AW186" s="14" t="s">
        <v>30</v>
      </c>
      <c r="AX186" s="14" t="s">
        <v>81</v>
      </c>
      <c r="AY186" s="207" t="s">
        <v>127</v>
      </c>
    </row>
    <row r="187" s="2" customFormat="1" ht="14.4" customHeight="1">
      <c r="A187" s="37"/>
      <c r="B187" s="183"/>
      <c r="C187" s="184" t="s">
        <v>225</v>
      </c>
      <c r="D187" s="184" t="s">
        <v>129</v>
      </c>
      <c r="E187" s="185" t="s">
        <v>226</v>
      </c>
      <c r="F187" s="186" t="s">
        <v>227</v>
      </c>
      <c r="G187" s="187" t="s">
        <v>188</v>
      </c>
      <c r="H187" s="188">
        <v>15.060000000000001</v>
      </c>
      <c r="I187" s="189"/>
      <c r="J187" s="190">
        <f>ROUND(I187*H187,2)</f>
        <v>0</v>
      </c>
      <c r="K187" s="186" t="s">
        <v>133</v>
      </c>
      <c r="L187" s="38"/>
      <c r="M187" s="191" t="s">
        <v>1</v>
      </c>
      <c r="N187" s="192" t="s">
        <v>38</v>
      </c>
      <c r="O187" s="76"/>
      <c r="P187" s="193">
        <f>O187*H187</f>
        <v>0</v>
      </c>
      <c r="Q187" s="193">
        <v>0.00247</v>
      </c>
      <c r="R187" s="193">
        <f>Q187*H187</f>
        <v>0.037198200000000001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134</v>
      </c>
      <c r="AT187" s="195" t="s">
        <v>129</v>
      </c>
      <c r="AU187" s="195" t="s">
        <v>83</v>
      </c>
      <c r="AY187" s="18" t="s">
        <v>127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8" t="s">
        <v>81</v>
      </c>
      <c r="BK187" s="196">
        <f>ROUND(I187*H187,2)</f>
        <v>0</v>
      </c>
      <c r="BL187" s="18" t="s">
        <v>134</v>
      </c>
      <c r="BM187" s="195" t="s">
        <v>228</v>
      </c>
    </row>
    <row r="188" s="13" customFormat="1">
      <c r="A188" s="13"/>
      <c r="B188" s="197"/>
      <c r="C188" s="13"/>
      <c r="D188" s="198" t="s">
        <v>136</v>
      </c>
      <c r="E188" s="199" t="s">
        <v>1</v>
      </c>
      <c r="F188" s="200" t="s">
        <v>229</v>
      </c>
      <c r="G188" s="13"/>
      <c r="H188" s="201">
        <v>15.060000000000001</v>
      </c>
      <c r="I188" s="202"/>
      <c r="J188" s="13"/>
      <c r="K188" s="13"/>
      <c r="L188" s="197"/>
      <c r="M188" s="203"/>
      <c r="N188" s="204"/>
      <c r="O188" s="204"/>
      <c r="P188" s="204"/>
      <c r="Q188" s="204"/>
      <c r="R188" s="204"/>
      <c r="S188" s="204"/>
      <c r="T188" s="20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9" t="s">
        <v>136</v>
      </c>
      <c r="AU188" s="199" t="s">
        <v>83</v>
      </c>
      <c r="AV188" s="13" t="s">
        <v>83</v>
      </c>
      <c r="AW188" s="13" t="s">
        <v>30</v>
      </c>
      <c r="AX188" s="13" t="s">
        <v>81</v>
      </c>
      <c r="AY188" s="199" t="s">
        <v>127</v>
      </c>
    </row>
    <row r="189" s="2" customFormat="1" ht="14.4" customHeight="1">
      <c r="A189" s="37"/>
      <c r="B189" s="183"/>
      <c r="C189" s="184" t="s">
        <v>230</v>
      </c>
      <c r="D189" s="184" t="s">
        <v>129</v>
      </c>
      <c r="E189" s="185" t="s">
        <v>231</v>
      </c>
      <c r="F189" s="186" t="s">
        <v>232</v>
      </c>
      <c r="G189" s="187" t="s">
        <v>188</v>
      </c>
      <c r="H189" s="188">
        <v>15.060000000000001</v>
      </c>
      <c r="I189" s="189"/>
      <c r="J189" s="190">
        <f>ROUND(I189*H189,2)</f>
        <v>0</v>
      </c>
      <c r="K189" s="186" t="s">
        <v>133</v>
      </c>
      <c r="L189" s="38"/>
      <c r="M189" s="191" t="s">
        <v>1</v>
      </c>
      <c r="N189" s="192" t="s">
        <v>38</v>
      </c>
      <c r="O189" s="76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134</v>
      </c>
      <c r="AT189" s="195" t="s">
        <v>129</v>
      </c>
      <c r="AU189" s="195" t="s">
        <v>83</v>
      </c>
      <c r="AY189" s="18" t="s">
        <v>127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8" t="s">
        <v>81</v>
      </c>
      <c r="BK189" s="196">
        <f>ROUND(I189*H189,2)</f>
        <v>0</v>
      </c>
      <c r="BL189" s="18" t="s">
        <v>134</v>
      </c>
      <c r="BM189" s="195" t="s">
        <v>233</v>
      </c>
    </row>
    <row r="190" s="2" customFormat="1" ht="21.6" customHeight="1">
      <c r="A190" s="37"/>
      <c r="B190" s="183"/>
      <c r="C190" s="184" t="s">
        <v>234</v>
      </c>
      <c r="D190" s="184" t="s">
        <v>129</v>
      </c>
      <c r="E190" s="185" t="s">
        <v>235</v>
      </c>
      <c r="F190" s="186" t="s">
        <v>236</v>
      </c>
      <c r="G190" s="187" t="s">
        <v>237</v>
      </c>
      <c r="H190" s="188">
        <v>3.5529999999999999</v>
      </c>
      <c r="I190" s="189"/>
      <c r="J190" s="190">
        <f>ROUND(I190*H190,2)</f>
        <v>0</v>
      </c>
      <c r="K190" s="186" t="s">
        <v>133</v>
      </c>
      <c r="L190" s="38"/>
      <c r="M190" s="191" t="s">
        <v>1</v>
      </c>
      <c r="N190" s="192" t="s">
        <v>38</v>
      </c>
      <c r="O190" s="76"/>
      <c r="P190" s="193">
        <f>O190*H190</f>
        <v>0</v>
      </c>
      <c r="Q190" s="193">
        <v>1.06277</v>
      </c>
      <c r="R190" s="193">
        <f>Q190*H190</f>
        <v>3.77602181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134</v>
      </c>
      <c r="AT190" s="195" t="s">
        <v>129</v>
      </c>
      <c r="AU190" s="195" t="s">
        <v>83</v>
      </c>
      <c r="AY190" s="18" t="s">
        <v>127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8" t="s">
        <v>81</v>
      </c>
      <c r="BK190" s="196">
        <f>ROUND(I190*H190,2)</f>
        <v>0</v>
      </c>
      <c r="BL190" s="18" t="s">
        <v>134</v>
      </c>
      <c r="BM190" s="195" t="s">
        <v>238</v>
      </c>
    </row>
    <row r="191" s="13" customFormat="1">
      <c r="A191" s="13"/>
      <c r="B191" s="197"/>
      <c r="C191" s="13"/>
      <c r="D191" s="198" t="s">
        <v>136</v>
      </c>
      <c r="E191" s="199" t="s">
        <v>1</v>
      </c>
      <c r="F191" s="200" t="s">
        <v>239</v>
      </c>
      <c r="G191" s="13"/>
      <c r="H191" s="201">
        <v>3.5529999999999999</v>
      </c>
      <c r="I191" s="202"/>
      <c r="J191" s="13"/>
      <c r="K191" s="13"/>
      <c r="L191" s="197"/>
      <c r="M191" s="203"/>
      <c r="N191" s="204"/>
      <c r="O191" s="204"/>
      <c r="P191" s="204"/>
      <c r="Q191" s="204"/>
      <c r="R191" s="204"/>
      <c r="S191" s="204"/>
      <c r="T191" s="20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9" t="s">
        <v>136</v>
      </c>
      <c r="AU191" s="199" t="s">
        <v>83</v>
      </c>
      <c r="AV191" s="13" t="s">
        <v>83</v>
      </c>
      <c r="AW191" s="13" t="s">
        <v>30</v>
      </c>
      <c r="AX191" s="13" t="s">
        <v>81</v>
      </c>
      <c r="AY191" s="199" t="s">
        <v>127</v>
      </c>
    </row>
    <row r="192" s="2" customFormat="1" ht="32.4" customHeight="1">
      <c r="A192" s="37"/>
      <c r="B192" s="183"/>
      <c r="C192" s="184" t="s">
        <v>240</v>
      </c>
      <c r="D192" s="184" t="s">
        <v>129</v>
      </c>
      <c r="E192" s="185" t="s">
        <v>241</v>
      </c>
      <c r="F192" s="186" t="s">
        <v>242</v>
      </c>
      <c r="G192" s="187" t="s">
        <v>132</v>
      </c>
      <c r="H192" s="188">
        <v>46.515000000000001</v>
      </c>
      <c r="I192" s="189"/>
      <c r="J192" s="190">
        <f>ROUND(I192*H192,2)</f>
        <v>0</v>
      </c>
      <c r="K192" s="186" t="s">
        <v>133</v>
      </c>
      <c r="L192" s="38"/>
      <c r="M192" s="191" t="s">
        <v>1</v>
      </c>
      <c r="N192" s="192" t="s">
        <v>38</v>
      </c>
      <c r="O192" s="76"/>
      <c r="P192" s="193">
        <f>O192*H192</f>
        <v>0</v>
      </c>
      <c r="Q192" s="193">
        <v>2.45329</v>
      </c>
      <c r="R192" s="193">
        <f>Q192*H192</f>
        <v>114.11478434999999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134</v>
      </c>
      <c r="AT192" s="195" t="s">
        <v>129</v>
      </c>
      <c r="AU192" s="195" t="s">
        <v>83</v>
      </c>
      <c r="AY192" s="18" t="s">
        <v>127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8" t="s">
        <v>81</v>
      </c>
      <c r="BK192" s="196">
        <f>ROUND(I192*H192,2)</f>
        <v>0</v>
      </c>
      <c r="BL192" s="18" t="s">
        <v>134</v>
      </c>
      <c r="BM192" s="195" t="s">
        <v>243</v>
      </c>
    </row>
    <row r="193" s="15" customFormat="1">
      <c r="A193" s="15"/>
      <c r="B193" s="214"/>
      <c r="C193" s="15"/>
      <c r="D193" s="198" t="s">
        <v>136</v>
      </c>
      <c r="E193" s="215" t="s">
        <v>1</v>
      </c>
      <c r="F193" s="216" t="s">
        <v>244</v>
      </c>
      <c r="G193" s="15"/>
      <c r="H193" s="215" t="s">
        <v>1</v>
      </c>
      <c r="I193" s="217"/>
      <c r="J193" s="15"/>
      <c r="K193" s="15"/>
      <c r="L193" s="214"/>
      <c r="M193" s="218"/>
      <c r="N193" s="219"/>
      <c r="O193" s="219"/>
      <c r="P193" s="219"/>
      <c r="Q193" s="219"/>
      <c r="R193" s="219"/>
      <c r="S193" s="219"/>
      <c r="T193" s="22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5" t="s">
        <v>136</v>
      </c>
      <c r="AU193" s="215" t="s">
        <v>83</v>
      </c>
      <c r="AV193" s="15" t="s">
        <v>81</v>
      </c>
      <c r="AW193" s="15" t="s">
        <v>30</v>
      </c>
      <c r="AX193" s="15" t="s">
        <v>73</v>
      </c>
      <c r="AY193" s="215" t="s">
        <v>127</v>
      </c>
    </row>
    <row r="194" s="13" customFormat="1">
      <c r="A194" s="13"/>
      <c r="B194" s="197"/>
      <c r="C194" s="13"/>
      <c r="D194" s="198" t="s">
        <v>136</v>
      </c>
      <c r="E194" s="199" t="s">
        <v>1</v>
      </c>
      <c r="F194" s="200" t="s">
        <v>245</v>
      </c>
      <c r="G194" s="13"/>
      <c r="H194" s="201">
        <v>20.178000000000001</v>
      </c>
      <c r="I194" s="202"/>
      <c r="J194" s="13"/>
      <c r="K194" s="13"/>
      <c r="L194" s="197"/>
      <c r="M194" s="203"/>
      <c r="N194" s="204"/>
      <c r="O194" s="204"/>
      <c r="P194" s="204"/>
      <c r="Q194" s="204"/>
      <c r="R194" s="204"/>
      <c r="S194" s="204"/>
      <c r="T194" s="20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9" t="s">
        <v>136</v>
      </c>
      <c r="AU194" s="199" t="s">
        <v>83</v>
      </c>
      <c r="AV194" s="13" t="s">
        <v>83</v>
      </c>
      <c r="AW194" s="13" t="s">
        <v>30</v>
      </c>
      <c r="AX194" s="13" t="s">
        <v>73</v>
      </c>
      <c r="AY194" s="199" t="s">
        <v>127</v>
      </c>
    </row>
    <row r="195" s="13" customFormat="1">
      <c r="A195" s="13"/>
      <c r="B195" s="197"/>
      <c r="C195" s="13"/>
      <c r="D195" s="198" t="s">
        <v>136</v>
      </c>
      <c r="E195" s="199" t="s">
        <v>1</v>
      </c>
      <c r="F195" s="200" t="s">
        <v>246</v>
      </c>
      <c r="G195" s="13"/>
      <c r="H195" s="201">
        <v>2.7530000000000001</v>
      </c>
      <c r="I195" s="202"/>
      <c r="J195" s="13"/>
      <c r="K195" s="13"/>
      <c r="L195" s="197"/>
      <c r="M195" s="203"/>
      <c r="N195" s="204"/>
      <c r="O195" s="204"/>
      <c r="P195" s="204"/>
      <c r="Q195" s="204"/>
      <c r="R195" s="204"/>
      <c r="S195" s="204"/>
      <c r="T195" s="20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9" t="s">
        <v>136</v>
      </c>
      <c r="AU195" s="199" t="s">
        <v>83</v>
      </c>
      <c r="AV195" s="13" t="s">
        <v>83</v>
      </c>
      <c r="AW195" s="13" t="s">
        <v>30</v>
      </c>
      <c r="AX195" s="13" t="s">
        <v>73</v>
      </c>
      <c r="AY195" s="199" t="s">
        <v>127</v>
      </c>
    </row>
    <row r="196" s="13" customFormat="1">
      <c r="A196" s="13"/>
      <c r="B196" s="197"/>
      <c r="C196" s="13"/>
      <c r="D196" s="198" t="s">
        <v>136</v>
      </c>
      <c r="E196" s="199" t="s">
        <v>1</v>
      </c>
      <c r="F196" s="200" t="s">
        <v>247</v>
      </c>
      <c r="G196" s="13"/>
      <c r="H196" s="201">
        <v>19.228000000000002</v>
      </c>
      <c r="I196" s="202"/>
      <c r="J196" s="13"/>
      <c r="K196" s="13"/>
      <c r="L196" s="197"/>
      <c r="M196" s="203"/>
      <c r="N196" s="204"/>
      <c r="O196" s="204"/>
      <c r="P196" s="204"/>
      <c r="Q196" s="204"/>
      <c r="R196" s="204"/>
      <c r="S196" s="204"/>
      <c r="T196" s="20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9" t="s">
        <v>136</v>
      </c>
      <c r="AU196" s="199" t="s">
        <v>83</v>
      </c>
      <c r="AV196" s="13" t="s">
        <v>83</v>
      </c>
      <c r="AW196" s="13" t="s">
        <v>30</v>
      </c>
      <c r="AX196" s="13" t="s">
        <v>73</v>
      </c>
      <c r="AY196" s="199" t="s">
        <v>127</v>
      </c>
    </row>
    <row r="197" s="13" customFormat="1">
      <c r="A197" s="13"/>
      <c r="B197" s="197"/>
      <c r="C197" s="13"/>
      <c r="D197" s="198" t="s">
        <v>136</v>
      </c>
      <c r="E197" s="199" t="s">
        <v>1</v>
      </c>
      <c r="F197" s="200" t="s">
        <v>248</v>
      </c>
      <c r="G197" s="13"/>
      <c r="H197" s="201">
        <v>4.3559999999999999</v>
      </c>
      <c r="I197" s="202"/>
      <c r="J197" s="13"/>
      <c r="K197" s="13"/>
      <c r="L197" s="197"/>
      <c r="M197" s="203"/>
      <c r="N197" s="204"/>
      <c r="O197" s="204"/>
      <c r="P197" s="204"/>
      <c r="Q197" s="204"/>
      <c r="R197" s="204"/>
      <c r="S197" s="204"/>
      <c r="T197" s="20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9" t="s">
        <v>136</v>
      </c>
      <c r="AU197" s="199" t="s">
        <v>83</v>
      </c>
      <c r="AV197" s="13" t="s">
        <v>83</v>
      </c>
      <c r="AW197" s="13" t="s">
        <v>30</v>
      </c>
      <c r="AX197" s="13" t="s">
        <v>73</v>
      </c>
      <c r="AY197" s="199" t="s">
        <v>127</v>
      </c>
    </row>
    <row r="198" s="14" customFormat="1">
      <c r="A198" s="14"/>
      <c r="B198" s="206"/>
      <c r="C198" s="14"/>
      <c r="D198" s="198" t="s">
        <v>136</v>
      </c>
      <c r="E198" s="207" t="s">
        <v>1</v>
      </c>
      <c r="F198" s="208" t="s">
        <v>142</v>
      </c>
      <c r="G198" s="14"/>
      <c r="H198" s="209">
        <v>46.515000000000008</v>
      </c>
      <c r="I198" s="210"/>
      <c r="J198" s="14"/>
      <c r="K198" s="14"/>
      <c r="L198" s="206"/>
      <c r="M198" s="211"/>
      <c r="N198" s="212"/>
      <c r="O198" s="212"/>
      <c r="P198" s="212"/>
      <c r="Q198" s="212"/>
      <c r="R198" s="212"/>
      <c r="S198" s="212"/>
      <c r="T198" s="21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7" t="s">
        <v>136</v>
      </c>
      <c r="AU198" s="207" t="s">
        <v>83</v>
      </c>
      <c r="AV198" s="14" t="s">
        <v>134</v>
      </c>
      <c r="AW198" s="14" t="s">
        <v>30</v>
      </c>
      <c r="AX198" s="14" t="s">
        <v>81</v>
      </c>
      <c r="AY198" s="207" t="s">
        <v>127</v>
      </c>
    </row>
    <row r="199" s="2" customFormat="1" ht="14.4" customHeight="1">
      <c r="A199" s="37"/>
      <c r="B199" s="183"/>
      <c r="C199" s="184" t="s">
        <v>7</v>
      </c>
      <c r="D199" s="184" t="s">
        <v>129</v>
      </c>
      <c r="E199" s="185" t="s">
        <v>249</v>
      </c>
      <c r="F199" s="186" t="s">
        <v>250</v>
      </c>
      <c r="G199" s="187" t="s">
        <v>188</v>
      </c>
      <c r="H199" s="188">
        <v>146.39500000000001</v>
      </c>
      <c r="I199" s="189"/>
      <c r="J199" s="190">
        <f>ROUND(I199*H199,2)</f>
        <v>0</v>
      </c>
      <c r="K199" s="186" t="s">
        <v>133</v>
      </c>
      <c r="L199" s="38"/>
      <c r="M199" s="191" t="s">
        <v>1</v>
      </c>
      <c r="N199" s="192" t="s">
        <v>38</v>
      </c>
      <c r="O199" s="76"/>
      <c r="P199" s="193">
        <f>O199*H199</f>
        <v>0</v>
      </c>
      <c r="Q199" s="193">
        <v>0.0026900000000000001</v>
      </c>
      <c r="R199" s="193">
        <f>Q199*H199</f>
        <v>0.39380255000000003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134</v>
      </c>
      <c r="AT199" s="195" t="s">
        <v>129</v>
      </c>
      <c r="AU199" s="195" t="s">
        <v>83</v>
      </c>
      <c r="AY199" s="18" t="s">
        <v>127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8" t="s">
        <v>81</v>
      </c>
      <c r="BK199" s="196">
        <f>ROUND(I199*H199,2)</f>
        <v>0</v>
      </c>
      <c r="BL199" s="18" t="s">
        <v>134</v>
      </c>
      <c r="BM199" s="195" t="s">
        <v>251</v>
      </c>
    </row>
    <row r="200" s="15" customFormat="1">
      <c r="A200" s="15"/>
      <c r="B200" s="214"/>
      <c r="C200" s="15"/>
      <c r="D200" s="198" t="s">
        <v>136</v>
      </c>
      <c r="E200" s="215" t="s">
        <v>1</v>
      </c>
      <c r="F200" s="216" t="s">
        <v>244</v>
      </c>
      <c r="G200" s="15"/>
      <c r="H200" s="215" t="s">
        <v>1</v>
      </c>
      <c r="I200" s="217"/>
      <c r="J200" s="15"/>
      <c r="K200" s="15"/>
      <c r="L200" s="214"/>
      <c r="M200" s="218"/>
      <c r="N200" s="219"/>
      <c r="O200" s="219"/>
      <c r="P200" s="219"/>
      <c r="Q200" s="219"/>
      <c r="R200" s="219"/>
      <c r="S200" s="219"/>
      <c r="T200" s="22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5" t="s">
        <v>136</v>
      </c>
      <c r="AU200" s="215" t="s">
        <v>83</v>
      </c>
      <c r="AV200" s="15" t="s">
        <v>81</v>
      </c>
      <c r="AW200" s="15" t="s">
        <v>30</v>
      </c>
      <c r="AX200" s="15" t="s">
        <v>73</v>
      </c>
      <c r="AY200" s="215" t="s">
        <v>127</v>
      </c>
    </row>
    <row r="201" s="13" customFormat="1">
      <c r="A201" s="13"/>
      <c r="B201" s="197"/>
      <c r="C201" s="13"/>
      <c r="D201" s="198" t="s">
        <v>136</v>
      </c>
      <c r="E201" s="199" t="s">
        <v>1</v>
      </c>
      <c r="F201" s="200" t="s">
        <v>252</v>
      </c>
      <c r="G201" s="13"/>
      <c r="H201" s="201">
        <v>63.905999999999999</v>
      </c>
      <c r="I201" s="202"/>
      <c r="J201" s="13"/>
      <c r="K201" s="13"/>
      <c r="L201" s="197"/>
      <c r="M201" s="203"/>
      <c r="N201" s="204"/>
      <c r="O201" s="204"/>
      <c r="P201" s="204"/>
      <c r="Q201" s="204"/>
      <c r="R201" s="204"/>
      <c r="S201" s="204"/>
      <c r="T201" s="20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9" t="s">
        <v>136</v>
      </c>
      <c r="AU201" s="199" t="s">
        <v>83</v>
      </c>
      <c r="AV201" s="13" t="s">
        <v>83</v>
      </c>
      <c r="AW201" s="13" t="s">
        <v>30</v>
      </c>
      <c r="AX201" s="13" t="s">
        <v>73</v>
      </c>
      <c r="AY201" s="199" t="s">
        <v>127</v>
      </c>
    </row>
    <row r="202" s="13" customFormat="1">
      <c r="A202" s="13"/>
      <c r="B202" s="197"/>
      <c r="C202" s="13"/>
      <c r="D202" s="198" t="s">
        <v>136</v>
      </c>
      <c r="E202" s="199" t="s">
        <v>1</v>
      </c>
      <c r="F202" s="200" t="s">
        <v>253</v>
      </c>
      <c r="G202" s="13"/>
      <c r="H202" s="201">
        <v>9.1750000000000007</v>
      </c>
      <c r="I202" s="202"/>
      <c r="J202" s="13"/>
      <c r="K202" s="13"/>
      <c r="L202" s="197"/>
      <c r="M202" s="203"/>
      <c r="N202" s="204"/>
      <c r="O202" s="204"/>
      <c r="P202" s="204"/>
      <c r="Q202" s="204"/>
      <c r="R202" s="204"/>
      <c r="S202" s="204"/>
      <c r="T202" s="20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9" t="s">
        <v>136</v>
      </c>
      <c r="AU202" s="199" t="s">
        <v>83</v>
      </c>
      <c r="AV202" s="13" t="s">
        <v>83</v>
      </c>
      <c r="AW202" s="13" t="s">
        <v>30</v>
      </c>
      <c r="AX202" s="13" t="s">
        <v>73</v>
      </c>
      <c r="AY202" s="199" t="s">
        <v>127</v>
      </c>
    </row>
    <row r="203" s="13" customFormat="1">
      <c r="A203" s="13"/>
      <c r="B203" s="197"/>
      <c r="C203" s="13"/>
      <c r="D203" s="198" t="s">
        <v>136</v>
      </c>
      <c r="E203" s="199" t="s">
        <v>1</v>
      </c>
      <c r="F203" s="200" t="s">
        <v>254</v>
      </c>
      <c r="G203" s="13"/>
      <c r="H203" s="201">
        <v>58.793999999999997</v>
      </c>
      <c r="I203" s="202"/>
      <c r="J203" s="13"/>
      <c r="K203" s="13"/>
      <c r="L203" s="197"/>
      <c r="M203" s="203"/>
      <c r="N203" s="204"/>
      <c r="O203" s="204"/>
      <c r="P203" s="204"/>
      <c r="Q203" s="204"/>
      <c r="R203" s="204"/>
      <c r="S203" s="204"/>
      <c r="T203" s="20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9" t="s">
        <v>136</v>
      </c>
      <c r="AU203" s="199" t="s">
        <v>83</v>
      </c>
      <c r="AV203" s="13" t="s">
        <v>83</v>
      </c>
      <c r="AW203" s="13" t="s">
        <v>30</v>
      </c>
      <c r="AX203" s="13" t="s">
        <v>73</v>
      </c>
      <c r="AY203" s="199" t="s">
        <v>127</v>
      </c>
    </row>
    <row r="204" s="13" customFormat="1">
      <c r="A204" s="13"/>
      <c r="B204" s="197"/>
      <c r="C204" s="13"/>
      <c r="D204" s="198" t="s">
        <v>136</v>
      </c>
      <c r="E204" s="199" t="s">
        <v>1</v>
      </c>
      <c r="F204" s="200" t="s">
        <v>255</v>
      </c>
      <c r="G204" s="13"/>
      <c r="H204" s="201">
        <v>14.52</v>
      </c>
      <c r="I204" s="202"/>
      <c r="J204" s="13"/>
      <c r="K204" s="13"/>
      <c r="L204" s="197"/>
      <c r="M204" s="203"/>
      <c r="N204" s="204"/>
      <c r="O204" s="204"/>
      <c r="P204" s="204"/>
      <c r="Q204" s="204"/>
      <c r="R204" s="204"/>
      <c r="S204" s="204"/>
      <c r="T204" s="20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9" t="s">
        <v>136</v>
      </c>
      <c r="AU204" s="199" t="s">
        <v>83</v>
      </c>
      <c r="AV204" s="13" t="s">
        <v>83</v>
      </c>
      <c r="AW204" s="13" t="s">
        <v>30</v>
      </c>
      <c r="AX204" s="13" t="s">
        <v>73</v>
      </c>
      <c r="AY204" s="199" t="s">
        <v>127</v>
      </c>
    </row>
    <row r="205" s="14" customFormat="1">
      <c r="A205" s="14"/>
      <c r="B205" s="206"/>
      <c r="C205" s="14"/>
      <c r="D205" s="198" t="s">
        <v>136</v>
      </c>
      <c r="E205" s="207" t="s">
        <v>1</v>
      </c>
      <c r="F205" s="208" t="s">
        <v>142</v>
      </c>
      <c r="G205" s="14"/>
      <c r="H205" s="209">
        <v>146.39500000000001</v>
      </c>
      <c r="I205" s="210"/>
      <c r="J205" s="14"/>
      <c r="K205" s="14"/>
      <c r="L205" s="206"/>
      <c r="M205" s="211"/>
      <c r="N205" s="212"/>
      <c r="O205" s="212"/>
      <c r="P205" s="212"/>
      <c r="Q205" s="212"/>
      <c r="R205" s="212"/>
      <c r="S205" s="212"/>
      <c r="T205" s="21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7" t="s">
        <v>136</v>
      </c>
      <c r="AU205" s="207" t="s">
        <v>83</v>
      </c>
      <c r="AV205" s="14" t="s">
        <v>134</v>
      </c>
      <c r="AW205" s="14" t="s">
        <v>30</v>
      </c>
      <c r="AX205" s="14" t="s">
        <v>81</v>
      </c>
      <c r="AY205" s="207" t="s">
        <v>127</v>
      </c>
    </row>
    <row r="206" s="2" customFormat="1" ht="14.4" customHeight="1">
      <c r="A206" s="37"/>
      <c r="B206" s="183"/>
      <c r="C206" s="184" t="s">
        <v>256</v>
      </c>
      <c r="D206" s="184" t="s">
        <v>129</v>
      </c>
      <c r="E206" s="185" t="s">
        <v>257</v>
      </c>
      <c r="F206" s="186" t="s">
        <v>258</v>
      </c>
      <c r="G206" s="187" t="s">
        <v>188</v>
      </c>
      <c r="H206" s="188">
        <v>146.39500000000001</v>
      </c>
      <c r="I206" s="189"/>
      <c r="J206" s="190">
        <f>ROUND(I206*H206,2)</f>
        <v>0</v>
      </c>
      <c r="K206" s="186" t="s">
        <v>133</v>
      </c>
      <c r="L206" s="38"/>
      <c r="M206" s="191" t="s">
        <v>1</v>
      </c>
      <c r="N206" s="192" t="s">
        <v>38</v>
      </c>
      <c r="O206" s="76"/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5" t="s">
        <v>134</v>
      </c>
      <c r="AT206" s="195" t="s">
        <v>129</v>
      </c>
      <c r="AU206" s="195" t="s">
        <v>83</v>
      </c>
      <c r="AY206" s="18" t="s">
        <v>127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8" t="s">
        <v>81</v>
      </c>
      <c r="BK206" s="196">
        <f>ROUND(I206*H206,2)</f>
        <v>0</v>
      </c>
      <c r="BL206" s="18" t="s">
        <v>134</v>
      </c>
      <c r="BM206" s="195" t="s">
        <v>259</v>
      </c>
    </row>
    <row r="207" s="2" customFormat="1" ht="54" customHeight="1">
      <c r="A207" s="37"/>
      <c r="B207" s="183"/>
      <c r="C207" s="184" t="s">
        <v>260</v>
      </c>
      <c r="D207" s="184" t="s">
        <v>129</v>
      </c>
      <c r="E207" s="185" t="s">
        <v>261</v>
      </c>
      <c r="F207" s="186" t="s">
        <v>262</v>
      </c>
      <c r="G207" s="187" t="s">
        <v>178</v>
      </c>
      <c r="H207" s="188">
        <v>3</v>
      </c>
      <c r="I207" s="189"/>
      <c r="J207" s="190">
        <f>ROUND(I207*H207,2)</f>
        <v>0</v>
      </c>
      <c r="K207" s="186" t="s">
        <v>133</v>
      </c>
      <c r="L207" s="38"/>
      <c r="M207" s="191" t="s">
        <v>1</v>
      </c>
      <c r="N207" s="192" t="s">
        <v>38</v>
      </c>
      <c r="O207" s="76"/>
      <c r="P207" s="193">
        <f>O207*H207</f>
        <v>0</v>
      </c>
      <c r="Q207" s="193">
        <v>0.013509999999999999</v>
      </c>
      <c r="R207" s="193">
        <f>Q207*H207</f>
        <v>0.040529999999999997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134</v>
      </c>
      <c r="AT207" s="195" t="s">
        <v>129</v>
      </c>
      <c r="AU207" s="195" t="s">
        <v>83</v>
      </c>
      <c r="AY207" s="18" t="s">
        <v>127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8" t="s">
        <v>81</v>
      </c>
      <c r="BK207" s="196">
        <f>ROUND(I207*H207,2)</f>
        <v>0</v>
      </c>
      <c r="BL207" s="18" t="s">
        <v>134</v>
      </c>
      <c r="BM207" s="195" t="s">
        <v>263</v>
      </c>
    </row>
    <row r="208" s="2" customFormat="1" ht="21.6" customHeight="1">
      <c r="A208" s="37"/>
      <c r="B208" s="183"/>
      <c r="C208" s="184" t="s">
        <v>264</v>
      </c>
      <c r="D208" s="184" t="s">
        <v>129</v>
      </c>
      <c r="E208" s="185" t="s">
        <v>265</v>
      </c>
      <c r="F208" s="186" t="s">
        <v>266</v>
      </c>
      <c r="G208" s="187" t="s">
        <v>237</v>
      </c>
      <c r="H208" s="188">
        <v>4.0279999999999996</v>
      </c>
      <c r="I208" s="189"/>
      <c r="J208" s="190">
        <f>ROUND(I208*H208,2)</f>
        <v>0</v>
      </c>
      <c r="K208" s="186" t="s">
        <v>133</v>
      </c>
      <c r="L208" s="38"/>
      <c r="M208" s="191" t="s">
        <v>1</v>
      </c>
      <c r="N208" s="192" t="s">
        <v>38</v>
      </c>
      <c r="O208" s="76"/>
      <c r="P208" s="193">
        <f>O208*H208</f>
        <v>0</v>
      </c>
      <c r="Q208" s="193">
        <v>1.0601700000000001</v>
      </c>
      <c r="R208" s="193">
        <f>Q208*H208</f>
        <v>4.2703647599999996</v>
      </c>
      <c r="S208" s="193">
        <v>0</v>
      </c>
      <c r="T208" s="19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5" t="s">
        <v>134</v>
      </c>
      <c r="AT208" s="195" t="s">
        <v>129</v>
      </c>
      <c r="AU208" s="195" t="s">
        <v>83</v>
      </c>
      <c r="AY208" s="18" t="s">
        <v>127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8" t="s">
        <v>81</v>
      </c>
      <c r="BK208" s="196">
        <f>ROUND(I208*H208,2)</f>
        <v>0</v>
      </c>
      <c r="BL208" s="18" t="s">
        <v>134</v>
      </c>
      <c r="BM208" s="195" t="s">
        <v>267</v>
      </c>
    </row>
    <row r="209" s="13" customFormat="1">
      <c r="A209" s="13"/>
      <c r="B209" s="197"/>
      <c r="C209" s="13"/>
      <c r="D209" s="198" t="s">
        <v>136</v>
      </c>
      <c r="E209" s="199" t="s">
        <v>1</v>
      </c>
      <c r="F209" s="200" t="s">
        <v>268</v>
      </c>
      <c r="G209" s="13"/>
      <c r="H209" s="201">
        <v>15.186999999999999</v>
      </c>
      <c r="I209" s="202"/>
      <c r="J209" s="13"/>
      <c r="K209" s="13"/>
      <c r="L209" s="197"/>
      <c r="M209" s="203"/>
      <c r="N209" s="204"/>
      <c r="O209" s="204"/>
      <c r="P209" s="204"/>
      <c r="Q209" s="204"/>
      <c r="R209" s="204"/>
      <c r="S209" s="204"/>
      <c r="T209" s="20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9" t="s">
        <v>136</v>
      </c>
      <c r="AU209" s="199" t="s">
        <v>83</v>
      </c>
      <c r="AV209" s="13" t="s">
        <v>83</v>
      </c>
      <c r="AW209" s="13" t="s">
        <v>30</v>
      </c>
      <c r="AX209" s="13" t="s">
        <v>73</v>
      </c>
      <c r="AY209" s="199" t="s">
        <v>127</v>
      </c>
    </row>
    <row r="210" s="13" customFormat="1">
      <c r="A210" s="13"/>
      <c r="B210" s="197"/>
      <c r="C210" s="13"/>
      <c r="D210" s="198" t="s">
        <v>136</v>
      </c>
      <c r="E210" s="199" t="s">
        <v>1</v>
      </c>
      <c r="F210" s="200" t="s">
        <v>269</v>
      </c>
      <c r="G210" s="13"/>
      <c r="H210" s="201">
        <v>-5.423</v>
      </c>
      <c r="I210" s="202"/>
      <c r="J210" s="13"/>
      <c r="K210" s="13"/>
      <c r="L210" s="197"/>
      <c r="M210" s="203"/>
      <c r="N210" s="204"/>
      <c r="O210" s="204"/>
      <c r="P210" s="204"/>
      <c r="Q210" s="204"/>
      <c r="R210" s="204"/>
      <c r="S210" s="204"/>
      <c r="T210" s="20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9" t="s">
        <v>136</v>
      </c>
      <c r="AU210" s="199" t="s">
        <v>83</v>
      </c>
      <c r="AV210" s="13" t="s">
        <v>83</v>
      </c>
      <c r="AW210" s="13" t="s">
        <v>30</v>
      </c>
      <c r="AX210" s="13" t="s">
        <v>73</v>
      </c>
      <c r="AY210" s="199" t="s">
        <v>127</v>
      </c>
    </row>
    <row r="211" s="13" customFormat="1">
      <c r="A211" s="13"/>
      <c r="B211" s="197"/>
      <c r="C211" s="13"/>
      <c r="D211" s="198" t="s">
        <v>136</v>
      </c>
      <c r="E211" s="199" t="s">
        <v>1</v>
      </c>
      <c r="F211" s="200" t="s">
        <v>270</v>
      </c>
      <c r="G211" s="13"/>
      <c r="H211" s="201">
        <v>-3.222</v>
      </c>
      <c r="I211" s="202"/>
      <c r="J211" s="13"/>
      <c r="K211" s="13"/>
      <c r="L211" s="197"/>
      <c r="M211" s="203"/>
      <c r="N211" s="204"/>
      <c r="O211" s="204"/>
      <c r="P211" s="204"/>
      <c r="Q211" s="204"/>
      <c r="R211" s="204"/>
      <c r="S211" s="204"/>
      <c r="T211" s="20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9" t="s">
        <v>136</v>
      </c>
      <c r="AU211" s="199" t="s">
        <v>83</v>
      </c>
      <c r="AV211" s="13" t="s">
        <v>83</v>
      </c>
      <c r="AW211" s="13" t="s">
        <v>30</v>
      </c>
      <c r="AX211" s="13" t="s">
        <v>73</v>
      </c>
      <c r="AY211" s="199" t="s">
        <v>127</v>
      </c>
    </row>
    <row r="212" s="13" customFormat="1">
      <c r="A212" s="13"/>
      <c r="B212" s="197"/>
      <c r="C212" s="13"/>
      <c r="D212" s="198" t="s">
        <v>136</v>
      </c>
      <c r="E212" s="199" t="s">
        <v>1</v>
      </c>
      <c r="F212" s="200" t="s">
        <v>271</v>
      </c>
      <c r="G212" s="13"/>
      <c r="H212" s="201">
        <v>-2.5139999999999998</v>
      </c>
      <c r="I212" s="202"/>
      <c r="J212" s="13"/>
      <c r="K212" s="13"/>
      <c r="L212" s="197"/>
      <c r="M212" s="203"/>
      <c r="N212" s="204"/>
      <c r="O212" s="204"/>
      <c r="P212" s="204"/>
      <c r="Q212" s="204"/>
      <c r="R212" s="204"/>
      <c r="S212" s="204"/>
      <c r="T212" s="20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9" t="s">
        <v>136</v>
      </c>
      <c r="AU212" s="199" t="s">
        <v>83</v>
      </c>
      <c r="AV212" s="13" t="s">
        <v>83</v>
      </c>
      <c r="AW212" s="13" t="s">
        <v>30</v>
      </c>
      <c r="AX212" s="13" t="s">
        <v>73</v>
      </c>
      <c r="AY212" s="199" t="s">
        <v>127</v>
      </c>
    </row>
    <row r="213" s="14" customFormat="1">
      <c r="A213" s="14"/>
      <c r="B213" s="206"/>
      <c r="C213" s="14"/>
      <c r="D213" s="198" t="s">
        <v>136</v>
      </c>
      <c r="E213" s="207" t="s">
        <v>1</v>
      </c>
      <c r="F213" s="208" t="s">
        <v>142</v>
      </c>
      <c r="G213" s="14"/>
      <c r="H213" s="209">
        <v>4.0280000000000005</v>
      </c>
      <c r="I213" s="210"/>
      <c r="J213" s="14"/>
      <c r="K213" s="14"/>
      <c r="L213" s="206"/>
      <c r="M213" s="211"/>
      <c r="N213" s="212"/>
      <c r="O213" s="212"/>
      <c r="P213" s="212"/>
      <c r="Q213" s="212"/>
      <c r="R213" s="212"/>
      <c r="S213" s="212"/>
      <c r="T213" s="21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7" t="s">
        <v>136</v>
      </c>
      <c r="AU213" s="207" t="s">
        <v>83</v>
      </c>
      <c r="AV213" s="14" t="s">
        <v>134</v>
      </c>
      <c r="AW213" s="14" t="s">
        <v>30</v>
      </c>
      <c r="AX213" s="14" t="s">
        <v>81</v>
      </c>
      <c r="AY213" s="207" t="s">
        <v>127</v>
      </c>
    </row>
    <row r="214" s="2" customFormat="1" ht="32.4" customHeight="1">
      <c r="A214" s="37"/>
      <c r="B214" s="183"/>
      <c r="C214" s="184" t="s">
        <v>272</v>
      </c>
      <c r="D214" s="184" t="s">
        <v>129</v>
      </c>
      <c r="E214" s="185" t="s">
        <v>273</v>
      </c>
      <c r="F214" s="186" t="s">
        <v>274</v>
      </c>
      <c r="G214" s="187" t="s">
        <v>132</v>
      </c>
      <c r="H214" s="188">
        <v>1.1699999999999999</v>
      </c>
      <c r="I214" s="189"/>
      <c r="J214" s="190">
        <f>ROUND(I214*H214,2)</f>
        <v>0</v>
      </c>
      <c r="K214" s="186" t="s">
        <v>133</v>
      </c>
      <c r="L214" s="38"/>
      <c r="M214" s="191" t="s">
        <v>1</v>
      </c>
      <c r="N214" s="192" t="s">
        <v>38</v>
      </c>
      <c r="O214" s="76"/>
      <c r="P214" s="193">
        <f>O214*H214</f>
        <v>0</v>
      </c>
      <c r="Q214" s="193">
        <v>2.45329</v>
      </c>
      <c r="R214" s="193">
        <f>Q214*H214</f>
        <v>2.8703493</v>
      </c>
      <c r="S214" s="193">
        <v>0</v>
      </c>
      <c r="T214" s="19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5" t="s">
        <v>134</v>
      </c>
      <c r="AT214" s="195" t="s">
        <v>129</v>
      </c>
      <c r="AU214" s="195" t="s">
        <v>83</v>
      </c>
      <c r="AY214" s="18" t="s">
        <v>127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8" t="s">
        <v>81</v>
      </c>
      <c r="BK214" s="196">
        <f>ROUND(I214*H214,2)</f>
        <v>0</v>
      </c>
      <c r="BL214" s="18" t="s">
        <v>134</v>
      </c>
      <c r="BM214" s="195" t="s">
        <v>275</v>
      </c>
    </row>
    <row r="215" s="13" customFormat="1">
      <c r="A215" s="13"/>
      <c r="B215" s="197"/>
      <c r="C215" s="13"/>
      <c r="D215" s="198" t="s">
        <v>136</v>
      </c>
      <c r="E215" s="199" t="s">
        <v>1</v>
      </c>
      <c r="F215" s="200" t="s">
        <v>276</v>
      </c>
      <c r="G215" s="13"/>
      <c r="H215" s="201">
        <v>1.1699999999999999</v>
      </c>
      <c r="I215" s="202"/>
      <c r="J215" s="13"/>
      <c r="K215" s="13"/>
      <c r="L215" s="197"/>
      <c r="M215" s="203"/>
      <c r="N215" s="204"/>
      <c r="O215" s="204"/>
      <c r="P215" s="204"/>
      <c r="Q215" s="204"/>
      <c r="R215" s="204"/>
      <c r="S215" s="204"/>
      <c r="T215" s="20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9" t="s">
        <v>136</v>
      </c>
      <c r="AU215" s="199" t="s">
        <v>83</v>
      </c>
      <c r="AV215" s="13" t="s">
        <v>83</v>
      </c>
      <c r="AW215" s="13" t="s">
        <v>30</v>
      </c>
      <c r="AX215" s="13" t="s">
        <v>81</v>
      </c>
      <c r="AY215" s="199" t="s">
        <v>127</v>
      </c>
    </row>
    <row r="216" s="2" customFormat="1" ht="43.2" customHeight="1">
      <c r="A216" s="37"/>
      <c r="B216" s="183"/>
      <c r="C216" s="184" t="s">
        <v>277</v>
      </c>
      <c r="D216" s="184" t="s">
        <v>129</v>
      </c>
      <c r="E216" s="185" t="s">
        <v>278</v>
      </c>
      <c r="F216" s="186" t="s">
        <v>279</v>
      </c>
      <c r="G216" s="187" t="s">
        <v>188</v>
      </c>
      <c r="H216" s="188">
        <v>65.302000000000007</v>
      </c>
      <c r="I216" s="189"/>
      <c r="J216" s="190">
        <f>ROUND(I216*H216,2)</f>
        <v>0</v>
      </c>
      <c r="K216" s="186" t="s">
        <v>133</v>
      </c>
      <c r="L216" s="38"/>
      <c r="M216" s="191" t="s">
        <v>1</v>
      </c>
      <c r="N216" s="192" t="s">
        <v>38</v>
      </c>
      <c r="O216" s="76"/>
      <c r="P216" s="193">
        <f>O216*H216</f>
        <v>0</v>
      </c>
      <c r="Q216" s="193">
        <v>0.71545999999999998</v>
      </c>
      <c r="R216" s="193">
        <f>Q216*H216</f>
        <v>46.720968920000004</v>
      </c>
      <c r="S216" s="193">
        <v>0</v>
      </c>
      <c r="T216" s="19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5" t="s">
        <v>134</v>
      </c>
      <c r="AT216" s="195" t="s">
        <v>129</v>
      </c>
      <c r="AU216" s="195" t="s">
        <v>83</v>
      </c>
      <c r="AY216" s="18" t="s">
        <v>127</v>
      </c>
      <c r="BE216" s="196">
        <f>IF(N216="základní",J216,0)</f>
        <v>0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8" t="s">
        <v>81</v>
      </c>
      <c r="BK216" s="196">
        <f>ROUND(I216*H216,2)</f>
        <v>0</v>
      </c>
      <c r="BL216" s="18" t="s">
        <v>134</v>
      </c>
      <c r="BM216" s="195" t="s">
        <v>280</v>
      </c>
    </row>
    <row r="217" s="15" customFormat="1">
      <c r="A217" s="15"/>
      <c r="B217" s="214"/>
      <c r="C217" s="15"/>
      <c r="D217" s="198" t="s">
        <v>136</v>
      </c>
      <c r="E217" s="215" t="s">
        <v>1</v>
      </c>
      <c r="F217" s="216" t="s">
        <v>244</v>
      </c>
      <c r="G217" s="15"/>
      <c r="H217" s="215" t="s">
        <v>1</v>
      </c>
      <c r="I217" s="217"/>
      <c r="J217" s="15"/>
      <c r="K217" s="15"/>
      <c r="L217" s="214"/>
      <c r="M217" s="218"/>
      <c r="N217" s="219"/>
      <c r="O217" s="219"/>
      <c r="P217" s="219"/>
      <c r="Q217" s="219"/>
      <c r="R217" s="219"/>
      <c r="S217" s="219"/>
      <c r="T217" s="22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15" t="s">
        <v>136</v>
      </c>
      <c r="AU217" s="215" t="s">
        <v>83</v>
      </c>
      <c r="AV217" s="15" t="s">
        <v>81</v>
      </c>
      <c r="AW217" s="15" t="s">
        <v>30</v>
      </c>
      <c r="AX217" s="15" t="s">
        <v>73</v>
      </c>
      <c r="AY217" s="215" t="s">
        <v>127</v>
      </c>
    </row>
    <row r="218" s="13" customFormat="1">
      <c r="A218" s="13"/>
      <c r="B218" s="197"/>
      <c r="C218" s="13"/>
      <c r="D218" s="198" t="s">
        <v>136</v>
      </c>
      <c r="E218" s="199" t="s">
        <v>1</v>
      </c>
      <c r="F218" s="200" t="s">
        <v>281</v>
      </c>
      <c r="G218" s="13"/>
      <c r="H218" s="201">
        <v>1.335</v>
      </c>
      <c r="I218" s="202"/>
      <c r="J218" s="13"/>
      <c r="K218" s="13"/>
      <c r="L218" s="197"/>
      <c r="M218" s="203"/>
      <c r="N218" s="204"/>
      <c r="O218" s="204"/>
      <c r="P218" s="204"/>
      <c r="Q218" s="204"/>
      <c r="R218" s="204"/>
      <c r="S218" s="204"/>
      <c r="T218" s="20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9" t="s">
        <v>136</v>
      </c>
      <c r="AU218" s="199" t="s">
        <v>83</v>
      </c>
      <c r="AV218" s="13" t="s">
        <v>83</v>
      </c>
      <c r="AW218" s="13" t="s">
        <v>30</v>
      </c>
      <c r="AX218" s="13" t="s">
        <v>73</v>
      </c>
      <c r="AY218" s="199" t="s">
        <v>127</v>
      </c>
    </row>
    <row r="219" s="13" customFormat="1">
      <c r="A219" s="13"/>
      <c r="B219" s="197"/>
      <c r="C219" s="13"/>
      <c r="D219" s="198" t="s">
        <v>136</v>
      </c>
      <c r="E219" s="199" t="s">
        <v>1</v>
      </c>
      <c r="F219" s="200" t="s">
        <v>282</v>
      </c>
      <c r="G219" s="13"/>
      <c r="H219" s="201">
        <v>20.556999999999999</v>
      </c>
      <c r="I219" s="202"/>
      <c r="J219" s="13"/>
      <c r="K219" s="13"/>
      <c r="L219" s="197"/>
      <c r="M219" s="203"/>
      <c r="N219" s="204"/>
      <c r="O219" s="204"/>
      <c r="P219" s="204"/>
      <c r="Q219" s="204"/>
      <c r="R219" s="204"/>
      <c r="S219" s="204"/>
      <c r="T219" s="20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9" t="s">
        <v>136</v>
      </c>
      <c r="AU219" s="199" t="s">
        <v>83</v>
      </c>
      <c r="AV219" s="13" t="s">
        <v>83</v>
      </c>
      <c r="AW219" s="13" t="s">
        <v>30</v>
      </c>
      <c r="AX219" s="13" t="s">
        <v>73</v>
      </c>
      <c r="AY219" s="199" t="s">
        <v>127</v>
      </c>
    </row>
    <row r="220" s="13" customFormat="1">
      <c r="A220" s="13"/>
      <c r="B220" s="197"/>
      <c r="C220" s="13"/>
      <c r="D220" s="198" t="s">
        <v>136</v>
      </c>
      <c r="E220" s="199" t="s">
        <v>1</v>
      </c>
      <c r="F220" s="200" t="s">
        <v>283</v>
      </c>
      <c r="G220" s="13"/>
      <c r="H220" s="201">
        <v>23.940999999999999</v>
      </c>
      <c r="I220" s="202"/>
      <c r="J220" s="13"/>
      <c r="K220" s="13"/>
      <c r="L220" s="197"/>
      <c r="M220" s="203"/>
      <c r="N220" s="204"/>
      <c r="O220" s="204"/>
      <c r="P220" s="204"/>
      <c r="Q220" s="204"/>
      <c r="R220" s="204"/>
      <c r="S220" s="204"/>
      <c r="T220" s="20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9" t="s">
        <v>136</v>
      </c>
      <c r="AU220" s="199" t="s">
        <v>83</v>
      </c>
      <c r="AV220" s="13" t="s">
        <v>83</v>
      </c>
      <c r="AW220" s="13" t="s">
        <v>30</v>
      </c>
      <c r="AX220" s="13" t="s">
        <v>73</v>
      </c>
      <c r="AY220" s="199" t="s">
        <v>127</v>
      </c>
    </row>
    <row r="221" s="13" customFormat="1">
      <c r="A221" s="13"/>
      <c r="B221" s="197"/>
      <c r="C221" s="13"/>
      <c r="D221" s="198" t="s">
        <v>136</v>
      </c>
      <c r="E221" s="199" t="s">
        <v>1</v>
      </c>
      <c r="F221" s="200" t="s">
        <v>284</v>
      </c>
      <c r="G221" s="13"/>
      <c r="H221" s="201">
        <v>6.7629999999999999</v>
      </c>
      <c r="I221" s="202"/>
      <c r="J221" s="13"/>
      <c r="K221" s="13"/>
      <c r="L221" s="197"/>
      <c r="M221" s="203"/>
      <c r="N221" s="204"/>
      <c r="O221" s="204"/>
      <c r="P221" s="204"/>
      <c r="Q221" s="204"/>
      <c r="R221" s="204"/>
      <c r="S221" s="204"/>
      <c r="T221" s="20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9" t="s">
        <v>136</v>
      </c>
      <c r="AU221" s="199" t="s">
        <v>83</v>
      </c>
      <c r="AV221" s="13" t="s">
        <v>83</v>
      </c>
      <c r="AW221" s="13" t="s">
        <v>30</v>
      </c>
      <c r="AX221" s="13" t="s">
        <v>73</v>
      </c>
      <c r="AY221" s="199" t="s">
        <v>127</v>
      </c>
    </row>
    <row r="222" s="13" customFormat="1">
      <c r="A222" s="13"/>
      <c r="B222" s="197"/>
      <c r="C222" s="13"/>
      <c r="D222" s="198" t="s">
        <v>136</v>
      </c>
      <c r="E222" s="199" t="s">
        <v>1</v>
      </c>
      <c r="F222" s="200" t="s">
        <v>285</v>
      </c>
      <c r="G222" s="13"/>
      <c r="H222" s="201">
        <v>12.706</v>
      </c>
      <c r="I222" s="202"/>
      <c r="J222" s="13"/>
      <c r="K222" s="13"/>
      <c r="L222" s="197"/>
      <c r="M222" s="203"/>
      <c r="N222" s="204"/>
      <c r="O222" s="204"/>
      <c r="P222" s="204"/>
      <c r="Q222" s="204"/>
      <c r="R222" s="204"/>
      <c r="S222" s="204"/>
      <c r="T222" s="20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9" t="s">
        <v>136</v>
      </c>
      <c r="AU222" s="199" t="s">
        <v>83</v>
      </c>
      <c r="AV222" s="13" t="s">
        <v>83</v>
      </c>
      <c r="AW222" s="13" t="s">
        <v>30</v>
      </c>
      <c r="AX222" s="13" t="s">
        <v>73</v>
      </c>
      <c r="AY222" s="199" t="s">
        <v>127</v>
      </c>
    </row>
    <row r="223" s="14" customFormat="1">
      <c r="A223" s="14"/>
      <c r="B223" s="206"/>
      <c r="C223" s="14"/>
      <c r="D223" s="198" t="s">
        <v>136</v>
      </c>
      <c r="E223" s="207" t="s">
        <v>1</v>
      </c>
      <c r="F223" s="208" t="s">
        <v>142</v>
      </c>
      <c r="G223" s="14"/>
      <c r="H223" s="209">
        <v>65.301999999999992</v>
      </c>
      <c r="I223" s="210"/>
      <c r="J223" s="14"/>
      <c r="K223" s="14"/>
      <c r="L223" s="206"/>
      <c r="M223" s="211"/>
      <c r="N223" s="212"/>
      <c r="O223" s="212"/>
      <c r="P223" s="212"/>
      <c r="Q223" s="212"/>
      <c r="R223" s="212"/>
      <c r="S223" s="212"/>
      <c r="T223" s="21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7" t="s">
        <v>136</v>
      </c>
      <c r="AU223" s="207" t="s">
        <v>83</v>
      </c>
      <c r="AV223" s="14" t="s">
        <v>134</v>
      </c>
      <c r="AW223" s="14" t="s">
        <v>30</v>
      </c>
      <c r="AX223" s="14" t="s">
        <v>81</v>
      </c>
      <c r="AY223" s="207" t="s">
        <v>127</v>
      </c>
    </row>
    <row r="224" s="2" customFormat="1" ht="43.2" customHeight="1">
      <c r="A224" s="37"/>
      <c r="B224" s="183"/>
      <c r="C224" s="184" t="s">
        <v>286</v>
      </c>
      <c r="D224" s="184" t="s">
        <v>129</v>
      </c>
      <c r="E224" s="185" t="s">
        <v>287</v>
      </c>
      <c r="F224" s="186" t="s">
        <v>288</v>
      </c>
      <c r="G224" s="187" t="s">
        <v>188</v>
      </c>
      <c r="H224" s="188">
        <v>33.768000000000001</v>
      </c>
      <c r="I224" s="189"/>
      <c r="J224" s="190">
        <f>ROUND(I224*H224,2)</f>
        <v>0</v>
      </c>
      <c r="K224" s="186" t="s">
        <v>133</v>
      </c>
      <c r="L224" s="38"/>
      <c r="M224" s="191" t="s">
        <v>1</v>
      </c>
      <c r="N224" s="192" t="s">
        <v>38</v>
      </c>
      <c r="O224" s="76"/>
      <c r="P224" s="193">
        <f>O224*H224</f>
        <v>0</v>
      </c>
      <c r="Q224" s="193">
        <v>0.96611999999999998</v>
      </c>
      <c r="R224" s="193">
        <f>Q224*H224</f>
        <v>32.623940159999997</v>
      </c>
      <c r="S224" s="193">
        <v>0</v>
      </c>
      <c r="T224" s="19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5" t="s">
        <v>134</v>
      </c>
      <c r="AT224" s="195" t="s">
        <v>129</v>
      </c>
      <c r="AU224" s="195" t="s">
        <v>83</v>
      </c>
      <c r="AY224" s="18" t="s">
        <v>127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8" t="s">
        <v>81</v>
      </c>
      <c r="BK224" s="196">
        <f>ROUND(I224*H224,2)</f>
        <v>0</v>
      </c>
      <c r="BL224" s="18" t="s">
        <v>134</v>
      </c>
      <c r="BM224" s="195" t="s">
        <v>289</v>
      </c>
    </row>
    <row r="225" s="13" customFormat="1">
      <c r="A225" s="13"/>
      <c r="B225" s="197"/>
      <c r="C225" s="13"/>
      <c r="D225" s="198" t="s">
        <v>136</v>
      </c>
      <c r="E225" s="199" t="s">
        <v>1</v>
      </c>
      <c r="F225" s="200" t="s">
        <v>290</v>
      </c>
      <c r="G225" s="13"/>
      <c r="H225" s="201">
        <v>9.5199999999999996</v>
      </c>
      <c r="I225" s="202"/>
      <c r="J225" s="13"/>
      <c r="K225" s="13"/>
      <c r="L225" s="197"/>
      <c r="M225" s="203"/>
      <c r="N225" s="204"/>
      <c r="O225" s="204"/>
      <c r="P225" s="204"/>
      <c r="Q225" s="204"/>
      <c r="R225" s="204"/>
      <c r="S225" s="204"/>
      <c r="T225" s="20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9" t="s">
        <v>136</v>
      </c>
      <c r="AU225" s="199" t="s">
        <v>83</v>
      </c>
      <c r="AV225" s="13" t="s">
        <v>83</v>
      </c>
      <c r="AW225" s="13" t="s">
        <v>30</v>
      </c>
      <c r="AX225" s="13" t="s">
        <v>73</v>
      </c>
      <c r="AY225" s="199" t="s">
        <v>127</v>
      </c>
    </row>
    <row r="226" s="13" customFormat="1">
      <c r="A226" s="13"/>
      <c r="B226" s="197"/>
      <c r="C226" s="13"/>
      <c r="D226" s="198" t="s">
        <v>136</v>
      </c>
      <c r="E226" s="199" t="s">
        <v>1</v>
      </c>
      <c r="F226" s="200" t="s">
        <v>291</v>
      </c>
      <c r="G226" s="13"/>
      <c r="H226" s="201">
        <v>8.2880000000000003</v>
      </c>
      <c r="I226" s="202"/>
      <c r="J226" s="13"/>
      <c r="K226" s="13"/>
      <c r="L226" s="197"/>
      <c r="M226" s="203"/>
      <c r="N226" s="204"/>
      <c r="O226" s="204"/>
      <c r="P226" s="204"/>
      <c r="Q226" s="204"/>
      <c r="R226" s="204"/>
      <c r="S226" s="204"/>
      <c r="T226" s="20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9" t="s">
        <v>136</v>
      </c>
      <c r="AU226" s="199" t="s">
        <v>83</v>
      </c>
      <c r="AV226" s="13" t="s">
        <v>83</v>
      </c>
      <c r="AW226" s="13" t="s">
        <v>30</v>
      </c>
      <c r="AX226" s="13" t="s">
        <v>73</v>
      </c>
      <c r="AY226" s="199" t="s">
        <v>127</v>
      </c>
    </row>
    <row r="227" s="13" customFormat="1">
      <c r="A227" s="13"/>
      <c r="B227" s="197"/>
      <c r="C227" s="13"/>
      <c r="D227" s="198" t="s">
        <v>136</v>
      </c>
      <c r="E227" s="199" t="s">
        <v>1</v>
      </c>
      <c r="F227" s="200" t="s">
        <v>292</v>
      </c>
      <c r="G227" s="13"/>
      <c r="H227" s="201">
        <v>15.960000000000001</v>
      </c>
      <c r="I227" s="202"/>
      <c r="J227" s="13"/>
      <c r="K227" s="13"/>
      <c r="L227" s="197"/>
      <c r="M227" s="203"/>
      <c r="N227" s="204"/>
      <c r="O227" s="204"/>
      <c r="P227" s="204"/>
      <c r="Q227" s="204"/>
      <c r="R227" s="204"/>
      <c r="S227" s="204"/>
      <c r="T227" s="20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9" t="s">
        <v>136</v>
      </c>
      <c r="AU227" s="199" t="s">
        <v>83</v>
      </c>
      <c r="AV227" s="13" t="s">
        <v>83</v>
      </c>
      <c r="AW227" s="13" t="s">
        <v>30</v>
      </c>
      <c r="AX227" s="13" t="s">
        <v>73</v>
      </c>
      <c r="AY227" s="199" t="s">
        <v>127</v>
      </c>
    </row>
    <row r="228" s="14" customFormat="1">
      <c r="A228" s="14"/>
      <c r="B228" s="206"/>
      <c r="C228" s="14"/>
      <c r="D228" s="198" t="s">
        <v>136</v>
      </c>
      <c r="E228" s="207" t="s">
        <v>1</v>
      </c>
      <c r="F228" s="208" t="s">
        <v>142</v>
      </c>
      <c r="G228" s="14"/>
      <c r="H228" s="209">
        <v>33.768000000000001</v>
      </c>
      <c r="I228" s="210"/>
      <c r="J228" s="14"/>
      <c r="K228" s="14"/>
      <c r="L228" s="206"/>
      <c r="M228" s="211"/>
      <c r="N228" s="212"/>
      <c r="O228" s="212"/>
      <c r="P228" s="212"/>
      <c r="Q228" s="212"/>
      <c r="R228" s="212"/>
      <c r="S228" s="212"/>
      <c r="T228" s="21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7" t="s">
        <v>136</v>
      </c>
      <c r="AU228" s="207" t="s">
        <v>83</v>
      </c>
      <c r="AV228" s="14" t="s">
        <v>134</v>
      </c>
      <c r="AW228" s="14" t="s">
        <v>30</v>
      </c>
      <c r="AX228" s="14" t="s">
        <v>81</v>
      </c>
      <c r="AY228" s="207" t="s">
        <v>127</v>
      </c>
    </row>
    <row r="229" s="2" customFormat="1" ht="54" customHeight="1">
      <c r="A229" s="37"/>
      <c r="B229" s="183"/>
      <c r="C229" s="184" t="s">
        <v>293</v>
      </c>
      <c r="D229" s="184" t="s">
        <v>129</v>
      </c>
      <c r="E229" s="185" t="s">
        <v>294</v>
      </c>
      <c r="F229" s="186" t="s">
        <v>295</v>
      </c>
      <c r="G229" s="187" t="s">
        <v>237</v>
      </c>
      <c r="H229" s="188">
        <v>1.655</v>
      </c>
      <c r="I229" s="189"/>
      <c r="J229" s="190">
        <f>ROUND(I229*H229,2)</f>
        <v>0</v>
      </c>
      <c r="K229" s="186" t="s">
        <v>133</v>
      </c>
      <c r="L229" s="38"/>
      <c r="M229" s="191" t="s">
        <v>1</v>
      </c>
      <c r="N229" s="192" t="s">
        <v>38</v>
      </c>
      <c r="O229" s="76"/>
      <c r="P229" s="193">
        <f>O229*H229</f>
        <v>0</v>
      </c>
      <c r="Q229" s="193">
        <v>1.05871</v>
      </c>
      <c r="R229" s="193">
        <f>Q229*H229</f>
        <v>1.7521650500000001</v>
      </c>
      <c r="S229" s="193">
        <v>0</v>
      </c>
      <c r="T229" s="19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5" t="s">
        <v>134</v>
      </c>
      <c r="AT229" s="195" t="s">
        <v>129</v>
      </c>
      <c r="AU229" s="195" t="s">
        <v>83</v>
      </c>
      <c r="AY229" s="18" t="s">
        <v>127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8" t="s">
        <v>81</v>
      </c>
      <c r="BK229" s="196">
        <f>ROUND(I229*H229,2)</f>
        <v>0</v>
      </c>
      <c r="BL229" s="18" t="s">
        <v>134</v>
      </c>
      <c r="BM229" s="195" t="s">
        <v>296</v>
      </c>
    </row>
    <row r="230" s="13" customFormat="1">
      <c r="A230" s="13"/>
      <c r="B230" s="197"/>
      <c r="C230" s="13"/>
      <c r="D230" s="198" t="s">
        <v>136</v>
      </c>
      <c r="E230" s="199" t="s">
        <v>1</v>
      </c>
      <c r="F230" s="200" t="s">
        <v>297</v>
      </c>
      <c r="G230" s="13"/>
      <c r="H230" s="201">
        <v>1.655</v>
      </c>
      <c r="I230" s="202"/>
      <c r="J230" s="13"/>
      <c r="K230" s="13"/>
      <c r="L230" s="197"/>
      <c r="M230" s="203"/>
      <c r="N230" s="204"/>
      <c r="O230" s="204"/>
      <c r="P230" s="204"/>
      <c r="Q230" s="204"/>
      <c r="R230" s="204"/>
      <c r="S230" s="204"/>
      <c r="T230" s="20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9" t="s">
        <v>136</v>
      </c>
      <c r="AU230" s="199" t="s">
        <v>83</v>
      </c>
      <c r="AV230" s="13" t="s">
        <v>83</v>
      </c>
      <c r="AW230" s="13" t="s">
        <v>30</v>
      </c>
      <c r="AX230" s="13" t="s">
        <v>81</v>
      </c>
      <c r="AY230" s="199" t="s">
        <v>127</v>
      </c>
    </row>
    <row r="231" s="12" customFormat="1" ht="22.8" customHeight="1">
      <c r="A231" s="12"/>
      <c r="B231" s="170"/>
      <c r="C231" s="12"/>
      <c r="D231" s="171" t="s">
        <v>72</v>
      </c>
      <c r="E231" s="181" t="s">
        <v>147</v>
      </c>
      <c r="F231" s="181" t="s">
        <v>298</v>
      </c>
      <c r="G231" s="12"/>
      <c r="H231" s="12"/>
      <c r="I231" s="173"/>
      <c r="J231" s="182">
        <f>BK231</f>
        <v>0</v>
      </c>
      <c r="K231" s="12"/>
      <c r="L231" s="170"/>
      <c r="M231" s="175"/>
      <c r="N231" s="176"/>
      <c r="O231" s="176"/>
      <c r="P231" s="177">
        <f>SUM(P232:P275)</f>
        <v>0</v>
      </c>
      <c r="Q231" s="176"/>
      <c r="R231" s="177">
        <f>SUM(R232:R275)</f>
        <v>235.22072509000006</v>
      </c>
      <c r="S231" s="176"/>
      <c r="T231" s="178">
        <f>SUM(T232:T275)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71" t="s">
        <v>81</v>
      </c>
      <c r="AT231" s="179" t="s">
        <v>72</v>
      </c>
      <c r="AU231" s="179" t="s">
        <v>81</v>
      </c>
      <c r="AY231" s="171" t="s">
        <v>127</v>
      </c>
      <c r="BK231" s="180">
        <f>SUM(BK232:BK275)</f>
        <v>0</v>
      </c>
    </row>
    <row r="232" s="2" customFormat="1" ht="43.2" customHeight="1">
      <c r="A232" s="37"/>
      <c r="B232" s="183"/>
      <c r="C232" s="184" t="s">
        <v>299</v>
      </c>
      <c r="D232" s="184" t="s">
        <v>129</v>
      </c>
      <c r="E232" s="185" t="s">
        <v>300</v>
      </c>
      <c r="F232" s="186" t="s">
        <v>301</v>
      </c>
      <c r="G232" s="187" t="s">
        <v>188</v>
      </c>
      <c r="H232" s="188">
        <v>21.504000000000001</v>
      </c>
      <c r="I232" s="189"/>
      <c r="J232" s="190">
        <f>ROUND(I232*H232,2)</f>
        <v>0</v>
      </c>
      <c r="K232" s="186" t="s">
        <v>133</v>
      </c>
      <c r="L232" s="38"/>
      <c r="M232" s="191" t="s">
        <v>1</v>
      </c>
      <c r="N232" s="192" t="s">
        <v>38</v>
      </c>
      <c r="O232" s="76"/>
      <c r="P232" s="193">
        <f>O232*H232</f>
        <v>0</v>
      </c>
      <c r="Q232" s="193">
        <v>0.14560999999999999</v>
      </c>
      <c r="R232" s="193">
        <f>Q232*H232</f>
        <v>3.1311974399999998</v>
      </c>
      <c r="S232" s="193">
        <v>0</v>
      </c>
      <c r="T232" s="19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5" t="s">
        <v>134</v>
      </c>
      <c r="AT232" s="195" t="s">
        <v>129</v>
      </c>
      <c r="AU232" s="195" t="s">
        <v>83</v>
      </c>
      <c r="AY232" s="18" t="s">
        <v>127</v>
      </c>
      <c r="BE232" s="196">
        <f>IF(N232="základní",J232,0)</f>
        <v>0</v>
      </c>
      <c r="BF232" s="196">
        <f>IF(N232="snížená",J232,0)</f>
        <v>0</v>
      </c>
      <c r="BG232" s="196">
        <f>IF(N232="zákl. přenesená",J232,0)</f>
        <v>0</v>
      </c>
      <c r="BH232" s="196">
        <f>IF(N232="sníž. přenesená",J232,0)</f>
        <v>0</v>
      </c>
      <c r="BI232" s="196">
        <f>IF(N232="nulová",J232,0)</f>
        <v>0</v>
      </c>
      <c r="BJ232" s="18" t="s">
        <v>81</v>
      </c>
      <c r="BK232" s="196">
        <f>ROUND(I232*H232,2)</f>
        <v>0</v>
      </c>
      <c r="BL232" s="18" t="s">
        <v>134</v>
      </c>
      <c r="BM232" s="195" t="s">
        <v>302</v>
      </c>
    </row>
    <row r="233" s="13" customFormat="1">
      <c r="A233" s="13"/>
      <c r="B233" s="197"/>
      <c r="C233" s="13"/>
      <c r="D233" s="198" t="s">
        <v>136</v>
      </c>
      <c r="E233" s="199" t="s">
        <v>1</v>
      </c>
      <c r="F233" s="200" t="s">
        <v>303</v>
      </c>
      <c r="G233" s="13"/>
      <c r="H233" s="201">
        <v>21.504000000000001</v>
      </c>
      <c r="I233" s="202"/>
      <c r="J233" s="13"/>
      <c r="K233" s="13"/>
      <c r="L233" s="197"/>
      <c r="M233" s="203"/>
      <c r="N233" s="204"/>
      <c r="O233" s="204"/>
      <c r="P233" s="204"/>
      <c r="Q233" s="204"/>
      <c r="R233" s="204"/>
      <c r="S233" s="204"/>
      <c r="T233" s="20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9" t="s">
        <v>136</v>
      </c>
      <c r="AU233" s="199" t="s">
        <v>83</v>
      </c>
      <c r="AV233" s="13" t="s">
        <v>83</v>
      </c>
      <c r="AW233" s="13" t="s">
        <v>30</v>
      </c>
      <c r="AX233" s="13" t="s">
        <v>81</v>
      </c>
      <c r="AY233" s="199" t="s">
        <v>127</v>
      </c>
    </row>
    <row r="234" s="2" customFormat="1" ht="32.4" customHeight="1">
      <c r="A234" s="37"/>
      <c r="B234" s="183"/>
      <c r="C234" s="184" t="s">
        <v>304</v>
      </c>
      <c r="D234" s="184" t="s">
        <v>129</v>
      </c>
      <c r="E234" s="185" t="s">
        <v>305</v>
      </c>
      <c r="F234" s="186" t="s">
        <v>306</v>
      </c>
      <c r="G234" s="187" t="s">
        <v>188</v>
      </c>
      <c r="H234" s="188">
        <v>82.275000000000006</v>
      </c>
      <c r="I234" s="189"/>
      <c r="J234" s="190">
        <f>ROUND(I234*H234,2)</f>
        <v>0</v>
      </c>
      <c r="K234" s="186" t="s">
        <v>133</v>
      </c>
      <c r="L234" s="38"/>
      <c r="M234" s="191" t="s">
        <v>1</v>
      </c>
      <c r="N234" s="192" t="s">
        <v>38</v>
      </c>
      <c r="O234" s="76"/>
      <c r="P234" s="193">
        <f>O234*H234</f>
        <v>0</v>
      </c>
      <c r="Q234" s="193">
        <v>0.13708999999999999</v>
      </c>
      <c r="R234" s="193">
        <f>Q234*H234</f>
        <v>11.279079749999999</v>
      </c>
      <c r="S234" s="193">
        <v>0</v>
      </c>
      <c r="T234" s="19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5" t="s">
        <v>134</v>
      </c>
      <c r="AT234" s="195" t="s">
        <v>129</v>
      </c>
      <c r="AU234" s="195" t="s">
        <v>83</v>
      </c>
      <c r="AY234" s="18" t="s">
        <v>127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18" t="s">
        <v>81</v>
      </c>
      <c r="BK234" s="196">
        <f>ROUND(I234*H234,2)</f>
        <v>0</v>
      </c>
      <c r="BL234" s="18" t="s">
        <v>134</v>
      </c>
      <c r="BM234" s="195" t="s">
        <v>307</v>
      </c>
    </row>
    <row r="235" s="15" customFormat="1">
      <c r="A235" s="15"/>
      <c r="B235" s="214"/>
      <c r="C235" s="15"/>
      <c r="D235" s="198" t="s">
        <v>136</v>
      </c>
      <c r="E235" s="215" t="s">
        <v>1</v>
      </c>
      <c r="F235" s="216" t="s">
        <v>308</v>
      </c>
      <c r="G235" s="15"/>
      <c r="H235" s="215" t="s">
        <v>1</v>
      </c>
      <c r="I235" s="217"/>
      <c r="J235" s="15"/>
      <c r="K235" s="15"/>
      <c r="L235" s="214"/>
      <c r="M235" s="218"/>
      <c r="N235" s="219"/>
      <c r="O235" s="219"/>
      <c r="P235" s="219"/>
      <c r="Q235" s="219"/>
      <c r="R235" s="219"/>
      <c r="S235" s="219"/>
      <c r="T235" s="22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5" t="s">
        <v>136</v>
      </c>
      <c r="AU235" s="215" t="s">
        <v>83</v>
      </c>
      <c r="AV235" s="15" t="s">
        <v>81</v>
      </c>
      <c r="AW235" s="15" t="s">
        <v>30</v>
      </c>
      <c r="AX235" s="15" t="s">
        <v>73</v>
      </c>
      <c r="AY235" s="215" t="s">
        <v>127</v>
      </c>
    </row>
    <row r="236" s="13" customFormat="1">
      <c r="A236" s="13"/>
      <c r="B236" s="197"/>
      <c r="C236" s="13"/>
      <c r="D236" s="198" t="s">
        <v>136</v>
      </c>
      <c r="E236" s="199" t="s">
        <v>1</v>
      </c>
      <c r="F236" s="200" t="s">
        <v>309</v>
      </c>
      <c r="G236" s="13"/>
      <c r="H236" s="201">
        <v>79.275000000000006</v>
      </c>
      <c r="I236" s="202"/>
      <c r="J236" s="13"/>
      <c r="K236" s="13"/>
      <c r="L236" s="197"/>
      <c r="M236" s="203"/>
      <c r="N236" s="204"/>
      <c r="O236" s="204"/>
      <c r="P236" s="204"/>
      <c r="Q236" s="204"/>
      <c r="R236" s="204"/>
      <c r="S236" s="204"/>
      <c r="T236" s="20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9" t="s">
        <v>136</v>
      </c>
      <c r="AU236" s="199" t="s">
        <v>83</v>
      </c>
      <c r="AV236" s="13" t="s">
        <v>83</v>
      </c>
      <c r="AW236" s="13" t="s">
        <v>30</v>
      </c>
      <c r="AX236" s="13" t="s">
        <v>73</v>
      </c>
      <c r="AY236" s="199" t="s">
        <v>127</v>
      </c>
    </row>
    <row r="237" s="13" customFormat="1">
      <c r="A237" s="13"/>
      <c r="B237" s="197"/>
      <c r="C237" s="13"/>
      <c r="D237" s="198" t="s">
        <v>136</v>
      </c>
      <c r="E237" s="199" t="s">
        <v>1</v>
      </c>
      <c r="F237" s="200" t="s">
        <v>310</v>
      </c>
      <c r="G237" s="13"/>
      <c r="H237" s="201">
        <v>3</v>
      </c>
      <c r="I237" s="202"/>
      <c r="J237" s="13"/>
      <c r="K237" s="13"/>
      <c r="L237" s="197"/>
      <c r="M237" s="203"/>
      <c r="N237" s="204"/>
      <c r="O237" s="204"/>
      <c r="P237" s="204"/>
      <c r="Q237" s="204"/>
      <c r="R237" s="204"/>
      <c r="S237" s="204"/>
      <c r="T237" s="20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9" t="s">
        <v>136</v>
      </c>
      <c r="AU237" s="199" t="s">
        <v>83</v>
      </c>
      <c r="AV237" s="13" t="s">
        <v>83</v>
      </c>
      <c r="AW237" s="13" t="s">
        <v>30</v>
      </c>
      <c r="AX237" s="13" t="s">
        <v>73</v>
      </c>
      <c r="AY237" s="199" t="s">
        <v>127</v>
      </c>
    </row>
    <row r="238" s="14" customFormat="1">
      <c r="A238" s="14"/>
      <c r="B238" s="206"/>
      <c r="C238" s="14"/>
      <c r="D238" s="198" t="s">
        <v>136</v>
      </c>
      <c r="E238" s="207" t="s">
        <v>1</v>
      </c>
      <c r="F238" s="208" t="s">
        <v>142</v>
      </c>
      <c r="G238" s="14"/>
      <c r="H238" s="209">
        <v>82.275000000000006</v>
      </c>
      <c r="I238" s="210"/>
      <c r="J238" s="14"/>
      <c r="K238" s="14"/>
      <c r="L238" s="206"/>
      <c r="M238" s="211"/>
      <c r="N238" s="212"/>
      <c r="O238" s="212"/>
      <c r="P238" s="212"/>
      <c r="Q238" s="212"/>
      <c r="R238" s="212"/>
      <c r="S238" s="212"/>
      <c r="T238" s="21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7" t="s">
        <v>136</v>
      </c>
      <c r="AU238" s="207" t="s">
        <v>83</v>
      </c>
      <c r="AV238" s="14" t="s">
        <v>134</v>
      </c>
      <c r="AW238" s="14" t="s">
        <v>30</v>
      </c>
      <c r="AX238" s="14" t="s">
        <v>81</v>
      </c>
      <c r="AY238" s="207" t="s">
        <v>127</v>
      </c>
    </row>
    <row r="239" s="2" customFormat="1" ht="32.4" customHeight="1">
      <c r="A239" s="37"/>
      <c r="B239" s="183"/>
      <c r="C239" s="184" t="s">
        <v>311</v>
      </c>
      <c r="D239" s="184" t="s">
        <v>129</v>
      </c>
      <c r="E239" s="185" t="s">
        <v>312</v>
      </c>
      <c r="F239" s="186" t="s">
        <v>313</v>
      </c>
      <c r="G239" s="187" t="s">
        <v>188</v>
      </c>
      <c r="H239" s="188">
        <v>222.99199999999999</v>
      </c>
      <c r="I239" s="189"/>
      <c r="J239" s="190">
        <f>ROUND(I239*H239,2)</f>
        <v>0</v>
      </c>
      <c r="K239" s="186" t="s">
        <v>133</v>
      </c>
      <c r="L239" s="38"/>
      <c r="M239" s="191" t="s">
        <v>1</v>
      </c>
      <c r="N239" s="192" t="s">
        <v>38</v>
      </c>
      <c r="O239" s="76"/>
      <c r="P239" s="193">
        <f>O239*H239</f>
        <v>0</v>
      </c>
      <c r="Q239" s="193">
        <v>0.25933</v>
      </c>
      <c r="R239" s="193">
        <f>Q239*H239</f>
        <v>57.828515359999997</v>
      </c>
      <c r="S239" s="193">
        <v>0</v>
      </c>
      <c r="T239" s="19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5" t="s">
        <v>134</v>
      </c>
      <c r="AT239" s="195" t="s">
        <v>129</v>
      </c>
      <c r="AU239" s="195" t="s">
        <v>83</v>
      </c>
      <c r="AY239" s="18" t="s">
        <v>127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8" t="s">
        <v>81</v>
      </c>
      <c r="BK239" s="196">
        <f>ROUND(I239*H239,2)</f>
        <v>0</v>
      </c>
      <c r="BL239" s="18" t="s">
        <v>134</v>
      </c>
      <c r="BM239" s="195" t="s">
        <v>314</v>
      </c>
    </row>
    <row r="240" s="13" customFormat="1">
      <c r="A240" s="13"/>
      <c r="B240" s="197"/>
      <c r="C240" s="13"/>
      <c r="D240" s="198" t="s">
        <v>136</v>
      </c>
      <c r="E240" s="199" t="s">
        <v>1</v>
      </c>
      <c r="F240" s="200" t="s">
        <v>315</v>
      </c>
      <c r="G240" s="13"/>
      <c r="H240" s="201">
        <v>222.99199999999999</v>
      </c>
      <c r="I240" s="202"/>
      <c r="J240" s="13"/>
      <c r="K240" s="13"/>
      <c r="L240" s="197"/>
      <c r="M240" s="203"/>
      <c r="N240" s="204"/>
      <c r="O240" s="204"/>
      <c r="P240" s="204"/>
      <c r="Q240" s="204"/>
      <c r="R240" s="204"/>
      <c r="S240" s="204"/>
      <c r="T240" s="20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9" t="s">
        <v>136</v>
      </c>
      <c r="AU240" s="199" t="s">
        <v>83</v>
      </c>
      <c r="AV240" s="13" t="s">
        <v>83</v>
      </c>
      <c r="AW240" s="13" t="s">
        <v>30</v>
      </c>
      <c r="AX240" s="13" t="s">
        <v>81</v>
      </c>
      <c r="AY240" s="199" t="s">
        <v>127</v>
      </c>
    </row>
    <row r="241" s="2" customFormat="1" ht="43.2" customHeight="1">
      <c r="A241" s="37"/>
      <c r="B241" s="183"/>
      <c r="C241" s="184" t="s">
        <v>316</v>
      </c>
      <c r="D241" s="184" t="s">
        <v>129</v>
      </c>
      <c r="E241" s="185" t="s">
        <v>317</v>
      </c>
      <c r="F241" s="186" t="s">
        <v>318</v>
      </c>
      <c r="G241" s="187" t="s">
        <v>188</v>
      </c>
      <c r="H241" s="188">
        <v>28</v>
      </c>
      <c r="I241" s="189"/>
      <c r="J241" s="190">
        <f>ROUND(I241*H241,2)</f>
        <v>0</v>
      </c>
      <c r="K241" s="186" t="s">
        <v>133</v>
      </c>
      <c r="L241" s="38"/>
      <c r="M241" s="191" t="s">
        <v>1</v>
      </c>
      <c r="N241" s="192" t="s">
        <v>38</v>
      </c>
      <c r="O241" s="76"/>
      <c r="P241" s="193">
        <f>O241*H241</f>
        <v>0</v>
      </c>
      <c r="Q241" s="193">
        <v>0.25059999999999999</v>
      </c>
      <c r="R241" s="193">
        <f>Q241*H241</f>
        <v>7.0167999999999999</v>
      </c>
      <c r="S241" s="193">
        <v>0</v>
      </c>
      <c r="T241" s="19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5" t="s">
        <v>134</v>
      </c>
      <c r="AT241" s="195" t="s">
        <v>129</v>
      </c>
      <c r="AU241" s="195" t="s">
        <v>83</v>
      </c>
      <c r="AY241" s="18" t="s">
        <v>127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8" t="s">
        <v>81</v>
      </c>
      <c r="BK241" s="196">
        <f>ROUND(I241*H241,2)</f>
        <v>0</v>
      </c>
      <c r="BL241" s="18" t="s">
        <v>134</v>
      </c>
      <c r="BM241" s="195" t="s">
        <v>319</v>
      </c>
    </row>
    <row r="242" s="13" customFormat="1">
      <c r="A242" s="13"/>
      <c r="B242" s="197"/>
      <c r="C242" s="13"/>
      <c r="D242" s="198" t="s">
        <v>136</v>
      </c>
      <c r="E242" s="199" t="s">
        <v>1</v>
      </c>
      <c r="F242" s="200" t="s">
        <v>320</v>
      </c>
      <c r="G242" s="13"/>
      <c r="H242" s="201">
        <v>28</v>
      </c>
      <c r="I242" s="202"/>
      <c r="J242" s="13"/>
      <c r="K242" s="13"/>
      <c r="L242" s="197"/>
      <c r="M242" s="203"/>
      <c r="N242" s="204"/>
      <c r="O242" s="204"/>
      <c r="P242" s="204"/>
      <c r="Q242" s="204"/>
      <c r="R242" s="204"/>
      <c r="S242" s="204"/>
      <c r="T242" s="20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9" t="s">
        <v>136</v>
      </c>
      <c r="AU242" s="199" t="s">
        <v>83</v>
      </c>
      <c r="AV242" s="13" t="s">
        <v>83</v>
      </c>
      <c r="AW242" s="13" t="s">
        <v>30</v>
      </c>
      <c r="AX242" s="13" t="s">
        <v>81</v>
      </c>
      <c r="AY242" s="199" t="s">
        <v>127</v>
      </c>
    </row>
    <row r="243" s="2" customFormat="1" ht="32.4" customHeight="1">
      <c r="A243" s="37"/>
      <c r="B243" s="183"/>
      <c r="C243" s="184" t="s">
        <v>321</v>
      </c>
      <c r="D243" s="184" t="s">
        <v>129</v>
      </c>
      <c r="E243" s="185" t="s">
        <v>322</v>
      </c>
      <c r="F243" s="186" t="s">
        <v>323</v>
      </c>
      <c r="G243" s="187" t="s">
        <v>132</v>
      </c>
      <c r="H243" s="188">
        <v>54.228999999999999</v>
      </c>
      <c r="I243" s="189"/>
      <c r="J243" s="190">
        <f>ROUND(I243*H243,2)</f>
        <v>0</v>
      </c>
      <c r="K243" s="186" t="s">
        <v>133</v>
      </c>
      <c r="L243" s="38"/>
      <c r="M243" s="191" t="s">
        <v>1</v>
      </c>
      <c r="N243" s="192" t="s">
        <v>38</v>
      </c>
      <c r="O243" s="76"/>
      <c r="P243" s="193">
        <f>O243*H243</f>
        <v>0</v>
      </c>
      <c r="Q243" s="193">
        <v>2.45329</v>
      </c>
      <c r="R243" s="193">
        <f>Q243*H243</f>
        <v>133.03946341</v>
      </c>
      <c r="S243" s="193">
        <v>0</v>
      </c>
      <c r="T243" s="19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5" t="s">
        <v>134</v>
      </c>
      <c r="AT243" s="195" t="s">
        <v>129</v>
      </c>
      <c r="AU243" s="195" t="s">
        <v>83</v>
      </c>
      <c r="AY243" s="18" t="s">
        <v>127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8" t="s">
        <v>81</v>
      </c>
      <c r="BK243" s="196">
        <f>ROUND(I243*H243,2)</f>
        <v>0</v>
      </c>
      <c r="BL243" s="18" t="s">
        <v>134</v>
      </c>
      <c r="BM243" s="195" t="s">
        <v>324</v>
      </c>
    </row>
    <row r="244" s="15" customFormat="1">
      <c r="A244" s="15"/>
      <c r="B244" s="214"/>
      <c r="C244" s="15"/>
      <c r="D244" s="198" t="s">
        <v>136</v>
      </c>
      <c r="E244" s="215" t="s">
        <v>1</v>
      </c>
      <c r="F244" s="216" t="s">
        <v>325</v>
      </c>
      <c r="G244" s="15"/>
      <c r="H244" s="215" t="s">
        <v>1</v>
      </c>
      <c r="I244" s="217"/>
      <c r="J244" s="15"/>
      <c r="K244" s="15"/>
      <c r="L244" s="214"/>
      <c r="M244" s="218"/>
      <c r="N244" s="219"/>
      <c r="O244" s="219"/>
      <c r="P244" s="219"/>
      <c r="Q244" s="219"/>
      <c r="R244" s="219"/>
      <c r="S244" s="219"/>
      <c r="T244" s="22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5" t="s">
        <v>136</v>
      </c>
      <c r="AU244" s="215" t="s">
        <v>83</v>
      </c>
      <c r="AV244" s="15" t="s">
        <v>81</v>
      </c>
      <c r="AW244" s="15" t="s">
        <v>30</v>
      </c>
      <c r="AX244" s="15" t="s">
        <v>73</v>
      </c>
      <c r="AY244" s="215" t="s">
        <v>127</v>
      </c>
    </row>
    <row r="245" s="13" customFormat="1">
      <c r="A245" s="13"/>
      <c r="B245" s="197"/>
      <c r="C245" s="13"/>
      <c r="D245" s="198" t="s">
        <v>136</v>
      </c>
      <c r="E245" s="199" t="s">
        <v>1</v>
      </c>
      <c r="F245" s="200" t="s">
        <v>326</v>
      </c>
      <c r="G245" s="13"/>
      <c r="H245" s="201">
        <v>23.167999999999999</v>
      </c>
      <c r="I245" s="202"/>
      <c r="J245" s="13"/>
      <c r="K245" s="13"/>
      <c r="L245" s="197"/>
      <c r="M245" s="203"/>
      <c r="N245" s="204"/>
      <c r="O245" s="204"/>
      <c r="P245" s="204"/>
      <c r="Q245" s="204"/>
      <c r="R245" s="204"/>
      <c r="S245" s="204"/>
      <c r="T245" s="20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9" t="s">
        <v>136</v>
      </c>
      <c r="AU245" s="199" t="s">
        <v>83</v>
      </c>
      <c r="AV245" s="13" t="s">
        <v>83</v>
      </c>
      <c r="AW245" s="13" t="s">
        <v>30</v>
      </c>
      <c r="AX245" s="13" t="s">
        <v>73</v>
      </c>
      <c r="AY245" s="199" t="s">
        <v>127</v>
      </c>
    </row>
    <row r="246" s="13" customFormat="1">
      <c r="A246" s="13"/>
      <c r="B246" s="197"/>
      <c r="C246" s="13"/>
      <c r="D246" s="198" t="s">
        <v>136</v>
      </c>
      <c r="E246" s="199" t="s">
        <v>1</v>
      </c>
      <c r="F246" s="200" t="s">
        <v>327</v>
      </c>
      <c r="G246" s="13"/>
      <c r="H246" s="201">
        <v>31.061</v>
      </c>
      <c r="I246" s="202"/>
      <c r="J246" s="13"/>
      <c r="K246" s="13"/>
      <c r="L246" s="197"/>
      <c r="M246" s="203"/>
      <c r="N246" s="204"/>
      <c r="O246" s="204"/>
      <c r="P246" s="204"/>
      <c r="Q246" s="204"/>
      <c r="R246" s="204"/>
      <c r="S246" s="204"/>
      <c r="T246" s="20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9" t="s">
        <v>136</v>
      </c>
      <c r="AU246" s="199" t="s">
        <v>83</v>
      </c>
      <c r="AV246" s="13" t="s">
        <v>83</v>
      </c>
      <c r="AW246" s="13" t="s">
        <v>30</v>
      </c>
      <c r="AX246" s="13" t="s">
        <v>73</v>
      </c>
      <c r="AY246" s="199" t="s">
        <v>127</v>
      </c>
    </row>
    <row r="247" s="14" customFormat="1">
      <c r="A247" s="14"/>
      <c r="B247" s="206"/>
      <c r="C247" s="14"/>
      <c r="D247" s="198" t="s">
        <v>136</v>
      </c>
      <c r="E247" s="207" t="s">
        <v>1</v>
      </c>
      <c r="F247" s="208" t="s">
        <v>142</v>
      </c>
      <c r="G247" s="14"/>
      <c r="H247" s="209">
        <v>54.228999999999999</v>
      </c>
      <c r="I247" s="210"/>
      <c r="J247" s="14"/>
      <c r="K247" s="14"/>
      <c r="L247" s="206"/>
      <c r="M247" s="211"/>
      <c r="N247" s="212"/>
      <c r="O247" s="212"/>
      <c r="P247" s="212"/>
      <c r="Q247" s="212"/>
      <c r="R247" s="212"/>
      <c r="S247" s="212"/>
      <c r="T247" s="21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7" t="s">
        <v>136</v>
      </c>
      <c r="AU247" s="207" t="s">
        <v>83</v>
      </c>
      <c r="AV247" s="14" t="s">
        <v>134</v>
      </c>
      <c r="AW247" s="14" t="s">
        <v>30</v>
      </c>
      <c r="AX247" s="14" t="s">
        <v>81</v>
      </c>
      <c r="AY247" s="207" t="s">
        <v>127</v>
      </c>
    </row>
    <row r="248" s="2" customFormat="1" ht="21.6" customHeight="1">
      <c r="A248" s="37"/>
      <c r="B248" s="183"/>
      <c r="C248" s="184" t="s">
        <v>328</v>
      </c>
      <c r="D248" s="184" t="s">
        <v>129</v>
      </c>
      <c r="E248" s="185" t="s">
        <v>329</v>
      </c>
      <c r="F248" s="186" t="s">
        <v>330</v>
      </c>
      <c r="G248" s="187" t="s">
        <v>188</v>
      </c>
      <c r="H248" s="188">
        <v>125.072</v>
      </c>
      <c r="I248" s="189"/>
      <c r="J248" s="190">
        <f>ROUND(I248*H248,2)</f>
        <v>0</v>
      </c>
      <c r="K248" s="186" t="s">
        <v>133</v>
      </c>
      <c r="L248" s="38"/>
      <c r="M248" s="191" t="s">
        <v>1</v>
      </c>
      <c r="N248" s="192" t="s">
        <v>38</v>
      </c>
      <c r="O248" s="76"/>
      <c r="P248" s="193">
        <f>O248*H248</f>
        <v>0</v>
      </c>
      <c r="Q248" s="193">
        <v>0.0027499999999999998</v>
      </c>
      <c r="R248" s="193">
        <f>Q248*H248</f>
        <v>0.34394799999999998</v>
      </c>
      <c r="S248" s="193">
        <v>0</v>
      </c>
      <c r="T248" s="19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5" t="s">
        <v>134</v>
      </c>
      <c r="AT248" s="195" t="s">
        <v>129</v>
      </c>
      <c r="AU248" s="195" t="s">
        <v>83</v>
      </c>
      <c r="AY248" s="18" t="s">
        <v>127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8" t="s">
        <v>81</v>
      </c>
      <c r="BK248" s="196">
        <f>ROUND(I248*H248,2)</f>
        <v>0</v>
      </c>
      <c r="BL248" s="18" t="s">
        <v>134</v>
      </c>
      <c r="BM248" s="195" t="s">
        <v>331</v>
      </c>
    </row>
    <row r="249" s="15" customFormat="1">
      <c r="A249" s="15"/>
      <c r="B249" s="214"/>
      <c r="C249" s="15"/>
      <c r="D249" s="198" t="s">
        <v>136</v>
      </c>
      <c r="E249" s="215" t="s">
        <v>1</v>
      </c>
      <c r="F249" s="216" t="s">
        <v>325</v>
      </c>
      <c r="G249" s="15"/>
      <c r="H249" s="215" t="s">
        <v>1</v>
      </c>
      <c r="I249" s="217"/>
      <c r="J249" s="15"/>
      <c r="K249" s="15"/>
      <c r="L249" s="214"/>
      <c r="M249" s="218"/>
      <c r="N249" s="219"/>
      <c r="O249" s="219"/>
      <c r="P249" s="219"/>
      <c r="Q249" s="219"/>
      <c r="R249" s="219"/>
      <c r="S249" s="219"/>
      <c r="T249" s="22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5" t="s">
        <v>136</v>
      </c>
      <c r="AU249" s="215" t="s">
        <v>83</v>
      </c>
      <c r="AV249" s="15" t="s">
        <v>81</v>
      </c>
      <c r="AW249" s="15" t="s">
        <v>30</v>
      </c>
      <c r="AX249" s="15" t="s">
        <v>73</v>
      </c>
      <c r="AY249" s="215" t="s">
        <v>127</v>
      </c>
    </row>
    <row r="250" s="13" customFormat="1">
      <c r="A250" s="13"/>
      <c r="B250" s="197"/>
      <c r="C250" s="13"/>
      <c r="D250" s="198" t="s">
        <v>136</v>
      </c>
      <c r="E250" s="199" t="s">
        <v>1</v>
      </c>
      <c r="F250" s="200" t="s">
        <v>332</v>
      </c>
      <c r="G250" s="13"/>
      <c r="H250" s="201">
        <v>21.533999999999999</v>
      </c>
      <c r="I250" s="202"/>
      <c r="J250" s="13"/>
      <c r="K250" s="13"/>
      <c r="L250" s="197"/>
      <c r="M250" s="203"/>
      <c r="N250" s="204"/>
      <c r="O250" s="204"/>
      <c r="P250" s="204"/>
      <c r="Q250" s="204"/>
      <c r="R250" s="204"/>
      <c r="S250" s="204"/>
      <c r="T250" s="20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9" t="s">
        <v>136</v>
      </c>
      <c r="AU250" s="199" t="s">
        <v>83</v>
      </c>
      <c r="AV250" s="13" t="s">
        <v>83</v>
      </c>
      <c r="AW250" s="13" t="s">
        <v>30</v>
      </c>
      <c r="AX250" s="13" t="s">
        <v>73</v>
      </c>
      <c r="AY250" s="199" t="s">
        <v>127</v>
      </c>
    </row>
    <row r="251" s="13" customFormat="1">
      <c r="A251" s="13"/>
      <c r="B251" s="197"/>
      <c r="C251" s="13"/>
      <c r="D251" s="198" t="s">
        <v>136</v>
      </c>
      <c r="E251" s="199" t="s">
        <v>1</v>
      </c>
      <c r="F251" s="200" t="s">
        <v>333</v>
      </c>
      <c r="G251" s="13"/>
      <c r="H251" s="201">
        <v>103.538</v>
      </c>
      <c r="I251" s="202"/>
      <c r="J251" s="13"/>
      <c r="K251" s="13"/>
      <c r="L251" s="197"/>
      <c r="M251" s="203"/>
      <c r="N251" s="204"/>
      <c r="O251" s="204"/>
      <c r="P251" s="204"/>
      <c r="Q251" s="204"/>
      <c r="R251" s="204"/>
      <c r="S251" s="204"/>
      <c r="T251" s="20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9" t="s">
        <v>136</v>
      </c>
      <c r="AU251" s="199" t="s">
        <v>83</v>
      </c>
      <c r="AV251" s="13" t="s">
        <v>83</v>
      </c>
      <c r="AW251" s="13" t="s">
        <v>30</v>
      </c>
      <c r="AX251" s="13" t="s">
        <v>73</v>
      </c>
      <c r="AY251" s="199" t="s">
        <v>127</v>
      </c>
    </row>
    <row r="252" s="14" customFormat="1">
      <c r="A252" s="14"/>
      <c r="B252" s="206"/>
      <c r="C252" s="14"/>
      <c r="D252" s="198" t="s">
        <v>136</v>
      </c>
      <c r="E252" s="207" t="s">
        <v>1</v>
      </c>
      <c r="F252" s="208" t="s">
        <v>142</v>
      </c>
      <c r="G252" s="14"/>
      <c r="H252" s="209">
        <v>125.072</v>
      </c>
      <c r="I252" s="210"/>
      <c r="J252" s="14"/>
      <c r="K252" s="14"/>
      <c r="L252" s="206"/>
      <c r="M252" s="211"/>
      <c r="N252" s="212"/>
      <c r="O252" s="212"/>
      <c r="P252" s="212"/>
      <c r="Q252" s="212"/>
      <c r="R252" s="212"/>
      <c r="S252" s="212"/>
      <c r="T252" s="21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7" t="s">
        <v>136</v>
      </c>
      <c r="AU252" s="207" t="s">
        <v>83</v>
      </c>
      <c r="AV252" s="14" t="s">
        <v>134</v>
      </c>
      <c r="AW252" s="14" t="s">
        <v>30</v>
      </c>
      <c r="AX252" s="14" t="s">
        <v>81</v>
      </c>
      <c r="AY252" s="207" t="s">
        <v>127</v>
      </c>
    </row>
    <row r="253" s="2" customFormat="1" ht="21.6" customHeight="1">
      <c r="A253" s="37"/>
      <c r="B253" s="183"/>
      <c r="C253" s="184" t="s">
        <v>334</v>
      </c>
      <c r="D253" s="184" t="s">
        <v>129</v>
      </c>
      <c r="E253" s="185" t="s">
        <v>335</v>
      </c>
      <c r="F253" s="186" t="s">
        <v>336</v>
      </c>
      <c r="G253" s="187" t="s">
        <v>188</v>
      </c>
      <c r="H253" s="188">
        <v>125.072</v>
      </c>
      <c r="I253" s="189"/>
      <c r="J253" s="190">
        <f>ROUND(I253*H253,2)</f>
        <v>0</v>
      </c>
      <c r="K253" s="186" t="s">
        <v>133</v>
      </c>
      <c r="L253" s="38"/>
      <c r="M253" s="191" t="s">
        <v>1</v>
      </c>
      <c r="N253" s="192" t="s">
        <v>38</v>
      </c>
      <c r="O253" s="76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5" t="s">
        <v>134</v>
      </c>
      <c r="AT253" s="195" t="s">
        <v>129</v>
      </c>
      <c r="AU253" s="195" t="s">
        <v>83</v>
      </c>
      <c r="AY253" s="18" t="s">
        <v>127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8" t="s">
        <v>81</v>
      </c>
      <c r="BK253" s="196">
        <f>ROUND(I253*H253,2)</f>
        <v>0</v>
      </c>
      <c r="BL253" s="18" t="s">
        <v>134</v>
      </c>
      <c r="BM253" s="195" t="s">
        <v>337</v>
      </c>
    </row>
    <row r="254" s="2" customFormat="1" ht="43.2" customHeight="1">
      <c r="A254" s="37"/>
      <c r="B254" s="183"/>
      <c r="C254" s="184" t="s">
        <v>338</v>
      </c>
      <c r="D254" s="184" t="s">
        <v>129</v>
      </c>
      <c r="E254" s="185" t="s">
        <v>339</v>
      </c>
      <c r="F254" s="186" t="s">
        <v>340</v>
      </c>
      <c r="G254" s="187" t="s">
        <v>237</v>
      </c>
      <c r="H254" s="188">
        <v>5.423</v>
      </c>
      <c r="I254" s="189"/>
      <c r="J254" s="190">
        <f>ROUND(I254*H254,2)</f>
        <v>0</v>
      </c>
      <c r="K254" s="186" t="s">
        <v>133</v>
      </c>
      <c r="L254" s="38"/>
      <c r="M254" s="191" t="s">
        <v>1</v>
      </c>
      <c r="N254" s="192" t="s">
        <v>38</v>
      </c>
      <c r="O254" s="76"/>
      <c r="P254" s="193">
        <f>O254*H254</f>
        <v>0</v>
      </c>
      <c r="Q254" s="193">
        <v>1.04881</v>
      </c>
      <c r="R254" s="193">
        <f>Q254*H254</f>
        <v>5.6876966300000005</v>
      </c>
      <c r="S254" s="193">
        <v>0</v>
      </c>
      <c r="T254" s="19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5" t="s">
        <v>134</v>
      </c>
      <c r="AT254" s="195" t="s">
        <v>129</v>
      </c>
      <c r="AU254" s="195" t="s">
        <v>83</v>
      </c>
      <c r="AY254" s="18" t="s">
        <v>127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8" t="s">
        <v>81</v>
      </c>
      <c r="BK254" s="196">
        <f>ROUND(I254*H254,2)</f>
        <v>0</v>
      </c>
      <c r="BL254" s="18" t="s">
        <v>134</v>
      </c>
      <c r="BM254" s="195" t="s">
        <v>341</v>
      </c>
    </row>
    <row r="255" s="13" customFormat="1">
      <c r="A255" s="13"/>
      <c r="B255" s="197"/>
      <c r="C255" s="13"/>
      <c r="D255" s="198" t="s">
        <v>136</v>
      </c>
      <c r="E255" s="199" t="s">
        <v>1</v>
      </c>
      <c r="F255" s="200" t="s">
        <v>342</v>
      </c>
      <c r="G255" s="13"/>
      <c r="H255" s="201">
        <v>5.423</v>
      </c>
      <c r="I255" s="202"/>
      <c r="J255" s="13"/>
      <c r="K255" s="13"/>
      <c r="L255" s="197"/>
      <c r="M255" s="203"/>
      <c r="N255" s="204"/>
      <c r="O255" s="204"/>
      <c r="P255" s="204"/>
      <c r="Q255" s="204"/>
      <c r="R255" s="204"/>
      <c r="S255" s="204"/>
      <c r="T255" s="20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9" t="s">
        <v>136</v>
      </c>
      <c r="AU255" s="199" t="s">
        <v>83</v>
      </c>
      <c r="AV255" s="13" t="s">
        <v>83</v>
      </c>
      <c r="AW255" s="13" t="s">
        <v>30</v>
      </c>
      <c r="AX255" s="13" t="s">
        <v>81</v>
      </c>
      <c r="AY255" s="199" t="s">
        <v>127</v>
      </c>
    </row>
    <row r="256" s="2" customFormat="1" ht="32.4" customHeight="1">
      <c r="A256" s="37"/>
      <c r="B256" s="183"/>
      <c r="C256" s="184" t="s">
        <v>343</v>
      </c>
      <c r="D256" s="184" t="s">
        <v>129</v>
      </c>
      <c r="E256" s="185" t="s">
        <v>344</v>
      </c>
      <c r="F256" s="186" t="s">
        <v>345</v>
      </c>
      <c r="G256" s="187" t="s">
        <v>178</v>
      </c>
      <c r="H256" s="188">
        <v>6</v>
      </c>
      <c r="I256" s="189"/>
      <c r="J256" s="190">
        <f>ROUND(I256*H256,2)</f>
        <v>0</v>
      </c>
      <c r="K256" s="186" t="s">
        <v>133</v>
      </c>
      <c r="L256" s="38"/>
      <c r="M256" s="191" t="s">
        <v>1</v>
      </c>
      <c r="N256" s="192" t="s">
        <v>38</v>
      </c>
      <c r="O256" s="76"/>
      <c r="P256" s="193">
        <f>O256*H256</f>
        <v>0</v>
      </c>
      <c r="Q256" s="193">
        <v>0.022780000000000002</v>
      </c>
      <c r="R256" s="193">
        <f>Q256*H256</f>
        <v>0.13668000000000002</v>
      </c>
      <c r="S256" s="193">
        <v>0</v>
      </c>
      <c r="T256" s="19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5" t="s">
        <v>134</v>
      </c>
      <c r="AT256" s="195" t="s">
        <v>129</v>
      </c>
      <c r="AU256" s="195" t="s">
        <v>83</v>
      </c>
      <c r="AY256" s="18" t="s">
        <v>127</v>
      </c>
      <c r="BE256" s="196">
        <f>IF(N256="základní",J256,0)</f>
        <v>0</v>
      </c>
      <c r="BF256" s="196">
        <f>IF(N256="snížená",J256,0)</f>
        <v>0</v>
      </c>
      <c r="BG256" s="196">
        <f>IF(N256="zákl. přenesená",J256,0)</f>
        <v>0</v>
      </c>
      <c r="BH256" s="196">
        <f>IF(N256="sníž. přenesená",J256,0)</f>
        <v>0</v>
      </c>
      <c r="BI256" s="196">
        <f>IF(N256="nulová",J256,0)</f>
        <v>0</v>
      </c>
      <c r="BJ256" s="18" t="s">
        <v>81</v>
      </c>
      <c r="BK256" s="196">
        <f>ROUND(I256*H256,2)</f>
        <v>0</v>
      </c>
      <c r="BL256" s="18" t="s">
        <v>134</v>
      </c>
      <c r="BM256" s="195" t="s">
        <v>346</v>
      </c>
    </row>
    <row r="257" s="2" customFormat="1" ht="32.4" customHeight="1">
      <c r="A257" s="37"/>
      <c r="B257" s="183"/>
      <c r="C257" s="184" t="s">
        <v>347</v>
      </c>
      <c r="D257" s="184" t="s">
        <v>129</v>
      </c>
      <c r="E257" s="185" t="s">
        <v>348</v>
      </c>
      <c r="F257" s="186" t="s">
        <v>349</v>
      </c>
      <c r="G257" s="187" t="s">
        <v>178</v>
      </c>
      <c r="H257" s="188">
        <v>7</v>
      </c>
      <c r="I257" s="189"/>
      <c r="J257" s="190">
        <f>ROUND(I257*H257,2)</f>
        <v>0</v>
      </c>
      <c r="K257" s="186" t="s">
        <v>133</v>
      </c>
      <c r="L257" s="38"/>
      <c r="M257" s="191" t="s">
        <v>1</v>
      </c>
      <c r="N257" s="192" t="s">
        <v>38</v>
      </c>
      <c r="O257" s="76"/>
      <c r="P257" s="193">
        <f>O257*H257</f>
        <v>0</v>
      </c>
      <c r="Q257" s="193">
        <v>0.026929999999999999</v>
      </c>
      <c r="R257" s="193">
        <f>Q257*H257</f>
        <v>0.18850999999999998</v>
      </c>
      <c r="S257" s="193">
        <v>0</v>
      </c>
      <c r="T257" s="19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5" t="s">
        <v>134</v>
      </c>
      <c r="AT257" s="195" t="s">
        <v>129</v>
      </c>
      <c r="AU257" s="195" t="s">
        <v>83</v>
      </c>
      <c r="AY257" s="18" t="s">
        <v>127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8" t="s">
        <v>81</v>
      </c>
      <c r="BK257" s="196">
        <f>ROUND(I257*H257,2)</f>
        <v>0</v>
      </c>
      <c r="BL257" s="18" t="s">
        <v>134</v>
      </c>
      <c r="BM257" s="195" t="s">
        <v>350</v>
      </c>
    </row>
    <row r="258" s="2" customFormat="1" ht="32.4" customHeight="1">
      <c r="A258" s="37"/>
      <c r="B258" s="183"/>
      <c r="C258" s="184" t="s">
        <v>351</v>
      </c>
      <c r="D258" s="184" t="s">
        <v>129</v>
      </c>
      <c r="E258" s="185" t="s">
        <v>352</v>
      </c>
      <c r="F258" s="186" t="s">
        <v>353</v>
      </c>
      <c r="G258" s="187" t="s">
        <v>178</v>
      </c>
      <c r="H258" s="188">
        <v>4</v>
      </c>
      <c r="I258" s="189"/>
      <c r="J258" s="190">
        <f>ROUND(I258*H258,2)</f>
        <v>0</v>
      </c>
      <c r="K258" s="186" t="s">
        <v>133</v>
      </c>
      <c r="L258" s="38"/>
      <c r="M258" s="191" t="s">
        <v>1</v>
      </c>
      <c r="N258" s="192" t="s">
        <v>38</v>
      </c>
      <c r="O258" s="76"/>
      <c r="P258" s="193">
        <f>O258*H258</f>
        <v>0</v>
      </c>
      <c r="Q258" s="193">
        <v>0.091050000000000006</v>
      </c>
      <c r="R258" s="193">
        <f>Q258*H258</f>
        <v>0.36420000000000002</v>
      </c>
      <c r="S258" s="193">
        <v>0</v>
      </c>
      <c r="T258" s="19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5" t="s">
        <v>134</v>
      </c>
      <c r="AT258" s="195" t="s">
        <v>129</v>
      </c>
      <c r="AU258" s="195" t="s">
        <v>83</v>
      </c>
      <c r="AY258" s="18" t="s">
        <v>127</v>
      </c>
      <c r="BE258" s="196">
        <f>IF(N258="základní",J258,0)</f>
        <v>0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8" t="s">
        <v>81</v>
      </c>
      <c r="BK258" s="196">
        <f>ROUND(I258*H258,2)</f>
        <v>0</v>
      </c>
      <c r="BL258" s="18" t="s">
        <v>134</v>
      </c>
      <c r="BM258" s="195" t="s">
        <v>354</v>
      </c>
    </row>
    <row r="259" s="2" customFormat="1" ht="32.4" customHeight="1">
      <c r="A259" s="37"/>
      <c r="B259" s="183"/>
      <c r="C259" s="184" t="s">
        <v>355</v>
      </c>
      <c r="D259" s="184" t="s">
        <v>129</v>
      </c>
      <c r="E259" s="185" t="s">
        <v>356</v>
      </c>
      <c r="F259" s="186" t="s">
        <v>357</v>
      </c>
      <c r="G259" s="187" t="s">
        <v>132</v>
      </c>
      <c r="H259" s="188">
        <v>0.33800000000000002</v>
      </c>
      <c r="I259" s="189"/>
      <c r="J259" s="190">
        <f>ROUND(I259*H259,2)</f>
        <v>0</v>
      </c>
      <c r="K259" s="186" t="s">
        <v>133</v>
      </c>
      <c r="L259" s="38"/>
      <c r="M259" s="191" t="s">
        <v>1</v>
      </c>
      <c r="N259" s="192" t="s">
        <v>38</v>
      </c>
      <c r="O259" s="76"/>
      <c r="P259" s="193">
        <f>O259*H259</f>
        <v>0</v>
      </c>
      <c r="Q259" s="193">
        <v>2.45329</v>
      </c>
      <c r="R259" s="193">
        <f>Q259*H259</f>
        <v>0.82921202000000005</v>
      </c>
      <c r="S259" s="193">
        <v>0</v>
      </c>
      <c r="T259" s="19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5" t="s">
        <v>134</v>
      </c>
      <c r="AT259" s="195" t="s">
        <v>129</v>
      </c>
      <c r="AU259" s="195" t="s">
        <v>83</v>
      </c>
      <c r="AY259" s="18" t="s">
        <v>127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8" t="s">
        <v>81</v>
      </c>
      <c r="BK259" s="196">
        <f>ROUND(I259*H259,2)</f>
        <v>0</v>
      </c>
      <c r="BL259" s="18" t="s">
        <v>134</v>
      </c>
      <c r="BM259" s="195" t="s">
        <v>358</v>
      </c>
    </row>
    <row r="260" s="15" customFormat="1">
      <c r="A260" s="15"/>
      <c r="B260" s="214"/>
      <c r="C260" s="15"/>
      <c r="D260" s="198" t="s">
        <v>136</v>
      </c>
      <c r="E260" s="215" t="s">
        <v>1</v>
      </c>
      <c r="F260" s="216" t="s">
        <v>359</v>
      </c>
      <c r="G260" s="15"/>
      <c r="H260" s="215" t="s">
        <v>1</v>
      </c>
      <c r="I260" s="217"/>
      <c r="J260" s="15"/>
      <c r="K260" s="15"/>
      <c r="L260" s="214"/>
      <c r="M260" s="218"/>
      <c r="N260" s="219"/>
      <c r="O260" s="219"/>
      <c r="P260" s="219"/>
      <c r="Q260" s="219"/>
      <c r="R260" s="219"/>
      <c r="S260" s="219"/>
      <c r="T260" s="22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5" t="s">
        <v>136</v>
      </c>
      <c r="AU260" s="215" t="s">
        <v>83</v>
      </c>
      <c r="AV260" s="15" t="s">
        <v>81</v>
      </c>
      <c r="AW260" s="15" t="s">
        <v>30</v>
      </c>
      <c r="AX260" s="15" t="s">
        <v>73</v>
      </c>
      <c r="AY260" s="215" t="s">
        <v>127</v>
      </c>
    </row>
    <row r="261" s="15" customFormat="1">
      <c r="A261" s="15"/>
      <c r="B261" s="214"/>
      <c r="C261" s="15"/>
      <c r="D261" s="198" t="s">
        <v>136</v>
      </c>
      <c r="E261" s="215" t="s">
        <v>1</v>
      </c>
      <c r="F261" s="216" t="s">
        <v>360</v>
      </c>
      <c r="G261" s="15"/>
      <c r="H261" s="215" t="s">
        <v>1</v>
      </c>
      <c r="I261" s="217"/>
      <c r="J261" s="15"/>
      <c r="K261" s="15"/>
      <c r="L261" s="214"/>
      <c r="M261" s="218"/>
      <c r="N261" s="219"/>
      <c r="O261" s="219"/>
      <c r="P261" s="219"/>
      <c r="Q261" s="219"/>
      <c r="R261" s="219"/>
      <c r="S261" s="219"/>
      <c r="T261" s="22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5" t="s">
        <v>136</v>
      </c>
      <c r="AU261" s="215" t="s">
        <v>83</v>
      </c>
      <c r="AV261" s="15" t="s">
        <v>81</v>
      </c>
      <c r="AW261" s="15" t="s">
        <v>30</v>
      </c>
      <c r="AX261" s="15" t="s">
        <v>73</v>
      </c>
      <c r="AY261" s="215" t="s">
        <v>127</v>
      </c>
    </row>
    <row r="262" s="13" customFormat="1">
      <c r="A262" s="13"/>
      <c r="B262" s="197"/>
      <c r="C262" s="13"/>
      <c r="D262" s="198" t="s">
        <v>136</v>
      </c>
      <c r="E262" s="199" t="s">
        <v>1</v>
      </c>
      <c r="F262" s="200" t="s">
        <v>361</v>
      </c>
      <c r="G262" s="13"/>
      <c r="H262" s="201">
        <v>0.33800000000000002</v>
      </c>
      <c r="I262" s="202"/>
      <c r="J262" s="13"/>
      <c r="K262" s="13"/>
      <c r="L262" s="197"/>
      <c r="M262" s="203"/>
      <c r="N262" s="204"/>
      <c r="O262" s="204"/>
      <c r="P262" s="204"/>
      <c r="Q262" s="204"/>
      <c r="R262" s="204"/>
      <c r="S262" s="204"/>
      <c r="T262" s="20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9" t="s">
        <v>136</v>
      </c>
      <c r="AU262" s="199" t="s">
        <v>83</v>
      </c>
      <c r="AV262" s="13" t="s">
        <v>83</v>
      </c>
      <c r="AW262" s="13" t="s">
        <v>30</v>
      </c>
      <c r="AX262" s="13" t="s">
        <v>81</v>
      </c>
      <c r="AY262" s="199" t="s">
        <v>127</v>
      </c>
    </row>
    <row r="263" s="2" customFormat="1" ht="43.2" customHeight="1">
      <c r="A263" s="37"/>
      <c r="B263" s="183"/>
      <c r="C263" s="184" t="s">
        <v>362</v>
      </c>
      <c r="D263" s="184" t="s">
        <v>129</v>
      </c>
      <c r="E263" s="185" t="s">
        <v>363</v>
      </c>
      <c r="F263" s="186" t="s">
        <v>364</v>
      </c>
      <c r="G263" s="187" t="s">
        <v>188</v>
      </c>
      <c r="H263" s="188">
        <v>31.5</v>
      </c>
      <c r="I263" s="189"/>
      <c r="J263" s="190">
        <f>ROUND(I263*H263,2)</f>
        <v>0</v>
      </c>
      <c r="K263" s="186" t="s">
        <v>133</v>
      </c>
      <c r="L263" s="38"/>
      <c r="M263" s="191" t="s">
        <v>1</v>
      </c>
      <c r="N263" s="192" t="s">
        <v>38</v>
      </c>
      <c r="O263" s="76"/>
      <c r="P263" s="193">
        <f>O263*H263</f>
        <v>0</v>
      </c>
      <c r="Q263" s="193">
        <v>0.0024399999999999999</v>
      </c>
      <c r="R263" s="193">
        <f>Q263*H263</f>
        <v>0.076859999999999998</v>
      </c>
      <c r="S263" s="193">
        <v>0</v>
      </c>
      <c r="T263" s="19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5" t="s">
        <v>134</v>
      </c>
      <c r="AT263" s="195" t="s">
        <v>129</v>
      </c>
      <c r="AU263" s="195" t="s">
        <v>83</v>
      </c>
      <c r="AY263" s="18" t="s">
        <v>127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8" t="s">
        <v>81</v>
      </c>
      <c r="BK263" s="196">
        <f>ROUND(I263*H263,2)</f>
        <v>0</v>
      </c>
      <c r="BL263" s="18" t="s">
        <v>134</v>
      </c>
      <c r="BM263" s="195" t="s">
        <v>365</v>
      </c>
    </row>
    <row r="264" s="13" customFormat="1">
      <c r="A264" s="13"/>
      <c r="B264" s="197"/>
      <c r="C264" s="13"/>
      <c r="D264" s="198" t="s">
        <v>136</v>
      </c>
      <c r="E264" s="199" t="s">
        <v>1</v>
      </c>
      <c r="F264" s="200" t="s">
        <v>366</v>
      </c>
      <c r="G264" s="13"/>
      <c r="H264" s="201">
        <v>31.5</v>
      </c>
      <c r="I264" s="202"/>
      <c r="J264" s="13"/>
      <c r="K264" s="13"/>
      <c r="L264" s="197"/>
      <c r="M264" s="203"/>
      <c r="N264" s="204"/>
      <c r="O264" s="204"/>
      <c r="P264" s="204"/>
      <c r="Q264" s="204"/>
      <c r="R264" s="204"/>
      <c r="S264" s="204"/>
      <c r="T264" s="20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9" t="s">
        <v>136</v>
      </c>
      <c r="AU264" s="199" t="s">
        <v>83</v>
      </c>
      <c r="AV264" s="13" t="s">
        <v>83</v>
      </c>
      <c r="AW264" s="13" t="s">
        <v>30</v>
      </c>
      <c r="AX264" s="13" t="s">
        <v>81</v>
      </c>
      <c r="AY264" s="199" t="s">
        <v>127</v>
      </c>
    </row>
    <row r="265" s="2" customFormat="1" ht="43.2" customHeight="1">
      <c r="A265" s="37"/>
      <c r="B265" s="183"/>
      <c r="C265" s="184" t="s">
        <v>367</v>
      </c>
      <c r="D265" s="184" t="s">
        <v>129</v>
      </c>
      <c r="E265" s="185" t="s">
        <v>368</v>
      </c>
      <c r="F265" s="186" t="s">
        <v>369</v>
      </c>
      <c r="G265" s="187" t="s">
        <v>188</v>
      </c>
      <c r="H265" s="188">
        <v>31.5</v>
      </c>
      <c r="I265" s="189"/>
      <c r="J265" s="190">
        <f>ROUND(I265*H265,2)</f>
        <v>0</v>
      </c>
      <c r="K265" s="186" t="s">
        <v>133</v>
      </c>
      <c r="L265" s="38"/>
      <c r="M265" s="191" t="s">
        <v>1</v>
      </c>
      <c r="N265" s="192" t="s">
        <v>38</v>
      </c>
      <c r="O265" s="76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5" t="s">
        <v>134</v>
      </c>
      <c r="AT265" s="195" t="s">
        <v>129</v>
      </c>
      <c r="AU265" s="195" t="s">
        <v>83</v>
      </c>
      <c r="AY265" s="18" t="s">
        <v>127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8" t="s">
        <v>81</v>
      </c>
      <c r="BK265" s="196">
        <f>ROUND(I265*H265,2)</f>
        <v>0</v>
      </c>
      <c r="BL265" s="18" t="s">
        <v>134</v>
      </c>
      <c r="BM265" s="195" t="s">
        <v>370</v>
      </c>
    </row>
    <row r="266" s="2" customFormat="1" ht="43.2" customHeight="1">
      <c r="A266" s="37"/>
      <c r="B266" s="183"/>
      <c r="C266" s="184" t="s">
        <v>371</v>
      </c>
      <c r="D266" s="184" t="s">
        <v>129</v>
      </c>
      <c r="E266" s="185" t="s">
        <v>372</v>
      </c>
      <c r="F266" s="186" t="s">
        <v>373</v>
      </c>
      <c r="G266" s="187" t="s">
        <v>237</v>
      </c>
      <c r="H266" s="188">
        <v>0.23000000000000001</v>
      </c>
      <c r="I266" s="189"/>
      <c r="J266" s="190">
        <f>ROUND(I266*H266,2)</f>
        <v>0</v>
      </c>
      <c r="K266" s="186" t="s">
        <v>133</v>
      </c>
      <c r="L266" s="38"/>
      <c r="M266" s="191" t="s">
        <v>1</v>
      </c>
      <c r="N266" s="192" t="s">
        <v>38</v>
      </c>
      <c r="O266" s="76"/>
      <c r="P266" s="193">
        <f>O266*H266</f>
        <v>0</v>
      </c>
      <c r="Q266" s="193">
        <v>1.0519700000000001</v>
      </c>
      <c r="R266" s="193">
        <f>Q266*H266</f>
        <v>0.24195310000000003</v>
      </c>
      <c r="S266" s="193">
        <v>0</v>
      </c>
      <c r="T266" s="19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5" t="s">
        <v>134</v>
      </c>
      <c r="AT266" s="195" t="s">
        <v>129</v>
      </c>
      <c r="AU266" s="195" t="s">
        <v>83</v>
      </c>
      <c r="AY266" s="18" t="s">
        <v>127</v>
      </c>
      <c r="BE266" s="196">
        <f>IF(N266="základní",J266,0)</f>
        <v>0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8" t="s">
        <v>81</v>
      </c>
      <c r="BK266" s="196">
        <f>ROUND(I266*H266,2)</f>
        <v>0</v>
      </c>
      <c r="BL266" s="18" t="s">
        <v>134</v>
      </c>
      <c r="BM266" s="195" t="s">
        <v>374</v>
      </c>
    </row>
    <row r="267" s="13" customFormat="1">
      <c r="A267" s="13"/>
      <c r="B267" s="197"/>
      <c r="C267" s="13"/>
      <c r="D267" s="198" t="s">
        <v>136</v>
      </c>
      <c r="E267" s="199" t="s">
        <v>1</v>
      </c>
      <c r="F267" s="200" t="s">
        <v>375</v>
      </c>
      <c r="G267" s="13"/>
      <c r="H267" s="201">
        <v>0.23000000000000001</v>
      </c>
      <c r="I267" s="202"/>
      <c r="J267" s="13"/>
      <c r="K267" s="13"/>
      <c r="L267" s="197"/>
      <c r="M267" s="203"/>
      <c r="N267" s="204"/>
      <c r="O267" s="204"/>
      <c r="P267" s="204"/>
      <c r="Q267" s="204"/>
      <c r="R267" s="204"/>
      <c r="S267" s="204"/>
      <c r="T267" s="20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9" t="s">
        <v>136</v>
      </c>
      <c r="AU267" s="199" t="s">
        <v>83</v>
      </c>
      <c r="AV267" s="13" t="s">
        <v>83</v>
      </c>
      <c r="AW267" s="13" t="s">
        <v>30</v>
      </c>
      <c r="AX267" s="13" t="s">
        <v>81</v>
      </c>
      <c r="AY267" s="199" t="s">
        <v>127</v>
      </c>
    </row>
    <row r="268" s="2" customFormat="1" ht="32.4" customHeight="1">
      <c r="A268" s="37"/>
      <c r="B268" s="183"/>
      <c r="C268" s="184" t="s">
        <v>376</v>
      </c>
      <c r="D268" s="184" t="s">
        <v>129</v>
      </c>
      <c r="E268" s="185" t="s">
        <v>377</v>
      </c>
      <c r="F268" s="186" t="s">
        <v>378</v>
      </c>
      <c r="G268" s="187" t="s">
        <v>188</v>
      </c>
      <c r="H268" s="188">
        <v>39.497999999999998</v>
      </c>
      <c r="I268" s="189"/>
      <c r="J268" s="190">
        <f>ROUND(I268*H268,2)</f>
        <v>0</v>
      </c>
      <c r="K268" s="186" t="s">
        <v>133</v>
      </c>
      <c r="L268" s="38"/>
      <c r="M268" s="191" t="s">
        <v>1</v>
      </c>
      <c r="N268" s="192" t="s">
        <v>38</v>
      </c>
      <c r="O268" s="76"/>
      <c r="P268" s="193">
        <f>O268*H268</f>
        <v>0</v>
      </c>
      <c r="Q268" s="193">
        <v>0.087309999999999999</v>
      </c>
      <c r="R268" s="193">
        <f>Q268*H268</f>
        <v>3.4485703799999996</v>
      </c>
      <c r="S268" s="193">
        <v>0</v>
      </c>
      <c r="T268" s="19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5" t="s">
        <v>134</v>
      </c>
      <c r="AT268" s="195" t="s">
        <v>129</v>
      </c>
      <c r="AU268" s="195" t="s">
        <v>83</v>
      </c>
      <c r="AY268" s="18" t="s">
        <v>127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8" t="s">
        <v>81</v>
      </c>
      <c r="BK268" s="196">
        <f>ROUND(I268*H268,2)</f>
        <v>0</v>
      </c>
      <c r="BL268" s="18" t="s">
        <v>134</v>
      </c>
      <c r="BM268" s="195" t="s">
        <v>379</v>
      </c>
    </row>
    <row r="269" s="13" customFormat="1">
      <c r="A269" s="13"/>
      <c r="B269" s="197"/>
      <c r="C269" s="13"/>
      <c r="D269" s="198" t="s">
        <v>136</v>
      </c>
      <c r="E269" s="199" t="s">
        <v>1</v>
      </c>
      <c r="F269" s="200" t="s">
        <v>380</v>
      </c>
      <c r="G269" s="13"/>
      <c r="H269" s="201">
        <v>39.497999999999998</v>
      </c>
      <c r="I269" s="202"/>
      <c r="J269" s="13"/>
      <c r="K269" s="13"/>
      <c r="L269" s="197"/>
      <c r="M269" s="203"/>
      <c r="N269" s="204"/>
      <c r="O269" s="204"/>
      <c r="P269" s="204"/>
      <c r="Q269" s="204"/>
      <c r="R269" s="204"/>
      <c r="S269" s="204"/>
      <c r="T269" s="20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9" t="s">
        <v>136</v>
      </c>
      <c r="AU269" s="199" t="s">
        <v>83</v>
      </c>
      <c r="AV269" s="13" t="s">
        <v>83</v>
      </c>
      <c r="AW269" s="13" t="s">
        <v>30</v>
      </c>
      <c r="AX269" s="13" t="s">
        <v>81</v>
      </c>
      <c r="AY269" s="199" t="s">
        <v>127</v>
      </c>
    </row>
    <row r="270" s="2" customFormat="1" ht="32.4" customHeight="1">
      <c r="A270" s="37"/>
      <c r="B270" s="183"/>
      <c r="C270" s="184" t="s">
        <v>381</v>
      </c>
      <c r="D270" s="184" t="s">
        <v>129</v>
      </c>
      <c r="E270" s="185" t="s">
        <v>382</v>
      </c>
      <c r="F270" s="186" t="s">
        <v>383</v>
      </c>
      <c r="G270" s="187" t="s">
        <v>188</v>
      </c>
      <c r="H270" s="188">
        <v>111.02</v>
      </c>
      <c r="I270" s="189"/>
      <c r="J270" s="190">
        <f>ROUND(I270*H270,2)</f>
        <v>0</v>
      </c>
      <c r="K270" s="186" t="s">
        <v>133</v>
      </c>
      <c r="L270" s="38"/>
      <c r="M270" s="191" t="s">
        <v>1</v>
      </c>
      <c r="N270" s="192" t="s">
        <v>38</v>
      </c>
      <c r="O270" s="76"/>
      <c r="P270" s="193">
        <f>O270*H270</f>
        <v>0</v>
      </c>
      <c r="Q270" s="193">
        <v>0.10445</v>
      </c>
      <c r="R270" s="193">
        <f>Q270*H270</f>
        <v>11.596038999999999</v>
      </c>
      <c r="S270" s="193">
        <v>0</v>
      </c>
      <c r="T270" s="19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5" t="s">
        <v>134</v>
      </c>
      <c r="AT270" s="195" t="s">
        <v>129</v>
      </c>
      <c r="AU270" s="195" t="s">
        <v>83</v>
      </c>
      <c r="AY270" s="18" t="s">
        <v>127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8" t="s">
        <v>81</v>
      </c>
      <c r="BK270" s="196">
        <f>ROUND(I270*H270,2)</f>
        <v>0</v>
      </c>
      <c r="BL270" s="18" t="s">
        <v>134</v>
      </c>
      <c r="BM270" s="195" t="s">
        <v>384</v>
      </c>
    </row>
    <row r="271" s="13" customFormat="1">
      <c r="A271" s="13"/>
      <c r="B271" s="197"/>
      <c r="C271" s="13"/>
      <c r="D271" s="198" t="s">
        <v>136</v>
      </c>
      <c r="E271" s="199" t="s">
        <v>1</v>
      </c>
      <c r="F271" s="200" t="s">
        <v>385</v>
      </c>
      <c r="G271" s="13"/>
      <c r="H271" s="201">
        <v>111.02</v>
      </c>
      <c r="I271" s="202"/>
      <c r="J271" s="13"/>
      <c r="K271" s="13"/>
      <c r="L271" s="197"/>
      <c r="M271" s="203"/>
      <c r="N271" s="204"/>
      <c r="O271" s="204"/>
      <c r="P271" s="204"/>
      <c r="Q271" s="204"/>
      <c r="R271" s="204"/>
      <c r="S271" s="204"/>
      <c r="T271" s="20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9" t="s">
        <v>136</v>
      </c>
      <c r="AU271" s="199" t="s">
        <v>83</v>
      </c>
      <c r="AV271" s="13" t="s">
        <v>83</v>
      </c>
      <c r="AW271" s="13" t="s">
        <v>30</v>
      </c>
      <c r="AX271" s="13" t="s">
        <v>81</v>
      </c>
      <c r="AY271" s="199" t="s">
        <v>127</v>
      </c>
    </row>
    <row r="272" s="2" customFormat="1" ht="32.4" customHeight="1">
      <c r="A272" s="37"/>
      <c r="B272" s="183"/>
      <c r="C272" s="184" t="s">
        <v>386</v>
      </c>
      <c r="D272" s="184" t="s">
        <v>129</v>
      </c>
      <c r="E272" s="185" t="s">
        <v>387</v>
      </c>
      <c r="F272" s="186" t="s">
        <v>388</v>
      </c>
      <c r="G272" s="187" t="s">
        <v>389</v>
      </c>
      <c r="H272" s="188">
        <v>10.92</v>
      </c>
      <c r="I272" s="189"/>
      <c r="J272" s="190">
        <f>ROUND(I272*H272,2)</f>
        <v>0</v>
      </c>
      <c r="K272" s="186" t="s">
        <v>133</v>
      </c>
      <c r="L272" s="38"/>
      <c r="M272" s="191" t="s">
        <v>1</v>
      </c>
      <c r="N272" s="192" t="s">
        <v>38</v>
      </c>
      <c r="O272" s="76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5" t="s">
        <v>134</v>
      </c>
      <c r="AT272" s="195" t="s">
        <v>129</v>
      </c>
      <c r="AU272" s="195" t="s">
        <v>83</v>
      </c>
      <c r="AY272" s="18" t="s">
        <v>127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8" t="s">
        <v>81</v>
      </c>
      <c r="BK272" s="196">
        <f>ROUND(I272*H272,2)</f>
        <v>0</v>
      </c>
      <c r="BL272" s="18" t="s">
        <v>134</v>
      </c>
      <c r="BM272" s="195" t="s">
        <v>390</v>
      </c>
    </row>
    <row r="273" s="13" customFormat="1">
      <c r="A273" s="13"/>
      <c r="B273" s="197"/>
      <c r="C273" s="13"/>
      <c r="D273" s="198" t="s">
        <v>136</v>
      </c>
      <c r="E273" s="199" t="s">
        <v>1</v>
      </c>
      <c r="F273" s="200" t="s">
        <v>391</v>
      </c>
      <c r="G273" s="13"/>
      <c r="H273" s="201">
        <v>10.92</v>
      </c>
      <c r="I273" s="202"/>
      <c r="J273" s="13"/>
      <c r="K273" s="13"/>
      <c r="L273" s="197"/>
      <c r="M273" s="203"/>
      <c r="N273" s="204"/>
      <c r="O273" s="204"/>
      <c r="P273" s="204"/>
      <c r="Q273" s="204"/>
      <c r="R273" s="204"/>
      <c r="S273" s="204"/>
      <c r="T273" s="20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9" t="s">
        <v>136</v>
      </c>
      <c r="AU273" s="199" t="s">
        <v>83</v>
      </c>
      <c r="AV273" s="13" t="s">
        <v>83</v>
      </c>
      <c r="AW273" s="13" t="s">
        <v>30</v>
      </c>
      <c r="AX273" s="13" t="s">
        <v>81</v>
      </c>
      <c r="AY273" s="199" t="s">
        <v>127</v>
      </c>
    </row>
    <row r="274" s="2" customFormat="1" ht="21.6" customHeight="1">
      <c r="A274" s="37"/>
      <c r="B274" s="183"/>
      <c r="C274" s="221" t="s">
        <v>392</v>
      </c>
      <c r="D274" s="221" t="s">
        <v>192</v>
      </c>
      <c r="E274" s="222" t="s">
        <v>393</v>
      </c>
      <c r="F274" s="223" t="s">
        <v>394</v>
      </c>
      <c r="G274" s="224" t="s">
        <v>237</v>
      </c>
      <c r="H274" s="225">
        <v>0.012</v>
      </c>
      <c r="I274" s="226"/>
      <c r="J274" s="227">
        <f>ROUND(I274*H274,2)</f>
        <v>0</v>
      </c>
      <c r="K274" s="223" t="s">
        <v>133</v>
      </c>
      <c r="L274" s="228"/>
      <c r="M274" s="229" t="s">
        <v>1</v>
      </c>
      <c r="N274" s="230" t="s">
        <v>38</v>
      </c>
      <c r="O274" s="76"/>
      <c r="P274" s="193">
        <f>O274*H274</f>
        <v>0</v>
      </c>
      <c r="Q274" s="193">
        <v>1</v>
      </c>
      <c r="R274" s="193">
        <f>Q274*H274</f>
        <v>0.012</v>
      </c>
      <c r="S274" s="193">
        <v>0</v>
      </c>
      <c r="T274" s="19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5" t="s">
        <v>175</v>
      </c>
      <c r="AT274" s="195" t="s">
        <v>192</v>
      </c>
      <c r="AU274" s="195" t="s">
        <v>83</v>
      </c>
      <c r="AY274" s="18" t="s">
        <v>127</v>
      </c>
      <c r="BE274" s="196">
        <f>IF(N274="základní",J274,0)</f>
        <v>0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8" t="s">
        <v>81</v>
      </c>
      <c r="BK274" s="196">
        <f>ROUND(I274*H274,2)</f>
        <v>0</v>
      </c>
      <c r="BL274" s="18" t="s">
        <v>134</v>
      </c>
      <c r="BM274" s="195" t="s">
        <v>395</v>
      </c>
    </row>
    <row r="275" s="13" customFormat="1">
      <c r="A275" s="13"/>
      <c r="B275" s="197"/>
      <c r="C275" s="13"/>
      <c r="D275" s="198" t="s">
        <v>136</v>
      </c>
      <c r="E275" s="199" t="s">
        <v>1</v>
      </c>
      <c r="F275" s="200" t="s">
        <v>396</v>
      </c>
      <c r="G275" s="13"/>
      <c r="H275" s="201">
        <v>0.012</v>
      </c>
      <c r="I275" s="202"/>
      <c r="J275" s="13"/>
      <c r="K275" s="13"/>
      <c r="L275" s="197"/>
      <c r="M275" s="203"/>
      <c r="N275" s="204"/>
      <c r="O275" s="204"/>
      <c r="P275" s="204"/>
      <c r="Q275" s="204"/>
      <c r="R275" s="204"/>
      <c r="S275" s="204"/>
      <c r="T275" s="20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9" t="s">
        <v>136</v>
      </c>
      <c r="AU275" s="199" t="s">
        <v>83</v>
      </c>
      <c r="AV275" s="13" t="s">
        <v>83</v>
      </c>
      <c r="AW275" s="13" t="s">
        <v>30</v>
      </c>
      <c r="AX275" s="13" t="s">
        <v>81</v>
      </c>
      <c r="AY275" s="199" t="s">
        <v>127</v>
      </c>
    </row>
    <row r="276" s="12" customFormat="1" ht="22.8" customHeight="1">
      <c r="A276" s="12"/>
      <c r="B276" s="170"/>
      <c r="C276" s="12"/>
      <c r="D276" s="171" t="s">
        <v>72</v>
      </c>
      <c r="E276" s="181" t="s">
        <v>134</v>
      </c>
      <c r="F276" s="181" t="s">
        <v>397</v>
      </c>
      <c r="G276" s="12"/>
      <c r="H276" s="12"/>
      <c r="I276" s="173"/>
      <c r="J276" s="182">
        <f>BK276</f>
        <v>0</v>
      </c>
      <c r="K276" s="12"/>
      <c r="L276" s="170"/>
      <c r="M276" s="175"/>
      <c r="N276" s="176"/>
      <c r="O276" s="176"/>
      <c r="P276" s="177">
        <f>SUM(P277:P312)</f>
        <v>0</v>
      </c>
      <c r="Q276" s="176"/>
      <c r="R276" s="177">
        <f>SUM(R277:R312)</f>
        <v>250.46479981000002</v>
      </c>
      <c r="S276" s="176"/>
      <c r="T276" s="178">
        <f>SUM(T277:T312)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71" t="s">
        <v>81</v>
      </c>
      <c r="AT276" s="179" t="s">
        <v>72</v>
      </c>
      <c r="AU276" s="179" t="s">
        <v>81</v>
      </c>
      <c r="AY276" s="171" t="s">
        <v>127</v>
      </c>
      <c r="BK276" s="180">
        <f>SUM(BK277:BK312)</f>
        <v>0</v>
      </c>
    </row>
    <row r="277" s="2" customFormat="1" ht="54" customHeight="1">
      <c r="A277" s="37"/>
      <c r="B277" s="183"/>
      <c r="C277" s="184" t="s">
        <v>398</v>
      </c>
      <c r="D277" s="184" t="s">
        <v>129</v>
      </c>
      <c r="E277" s="185" t="s">
        <v>399</v>
      </c>
      <c r="F277" s="186" t="s">
        <v>400</v>
      </c>
      <c r="G277" s="187" t="s">
        <v>132</v>
      </c>
      <c r="H277" s="188">
        <v>97.709000000000003</v>
      </c>
      <c r="I277" s="189"/>
      <c r="J277" s="190">
        <f>ROUND(I277*H277,2)</f>
        <v>0</v>
      </c>
      <c r="K277" s="186" t="s">
        <v>133</v>
      </c>
      <c r="L277" s="38"/>
      <c r="M277" s="191" t="s">
        <v>1</v>
      </c>
      <c r="N277" s="192" t="s">
        <v>38</v>
      </c>
      <c r="O277" s="76"/>
      <c r="P277" s="193">
        <f>O277*H277</f>
        <v>0</v>
      </c>
      <c r="Q277" s="193">
        <v>2.45343</v>
      </c>
      <c r="R277" s="193">
        <f>Q277*H277</f>
        <v>239.72219187000002</v>
      </c>
      <c r="S277" s="193">
        <v>0</v>
      </c>
      <c r="T277" s="19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5" t="s">
        <v>134</v>
      </c>
      <c r="AT277" s="195" t="s">
        <v>129</v>
      </c>
      <c r="AU277" s="195" t="s">
        <v>83</v>
      </c>
      <c r="AY277" s="18" t="s">
        <v>127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8" t="s">
        <v>81</v>
      </c>
      <c r="BK277" s="196">
        <f>ROUND(I277*H277,2)</f>
        <v>0</v>
      </c>
      <c r="BL277" s="18" t="s">
        <v>134</v>
      </c>
      <c r="BM277" s="195" t="s">
        <v>401</v>
      </c>
    </row>
    <row r="278" s="15" customFormat="1">
      <c r="A278" s="15"/>
      <c r="B278" s="214"/>
      <c r="C278" s="15"/>
      <c r="D278" s="198" t="s">
        <v>136</v>
      </c>
      <c r="E278" s="215" t="s">
        <v>1</v>
      </c>
      <c r="F278" s="216" t="s">
        <v>402</v>
      </c>
      <c r="G278" s="15"/>
      <c r="H278" s="215" t="s">
        <v>1</v>
      </c>
      <c r="I278" s="217"/>
      <c r="J278" s="15"/>
      <c r="K278" s="15"/>
      <c r="L278" s="214"/>
      <c r="M278" s="218"/>
      <c r="N278" s="219"/>
      <c r="O278" s="219"/>
      <c r="P278" s="219"/>
      <c r="Q278" s="219"/>
      <c r="R278" s="219"/>
      <c r="S278" s="219"/>
      <c r="T278" s="22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5" t="s">
        <v>136</v>
      </c>
      <c r="AU278" s="215" t="s">
        <v>83</v>
      </c>
      <c r="AV278" s="15" t="s">
        <v>81</v>
      </c>
      <c r="AW278" s="15" t="s">
        <v>30</v>
      </c>
      <c r="AX278" s="15" t="s">
        <v>73</v>
      </c>
      <c r="AY278" s="215" t="s">
        <v>127</v>
      </c>
    </row>
    <row r="279" s="15" customFormat="1">
      <c r="A279" s="15"/>
      <c r="B279" s="214"/>
      <c r="C279" s="15"/>
      <c r="D279" s="198" t="s">
        <v>136</v>
      </c>
      <c r="E279" s="215" t="s">
        <v>1</v>
      </c>
      <c r="F279" s="216" t="s">
        <v>360</v>
      </c>
      <c r="G279" s="15"/>
      <c r="H279" s="215" t="s">
        <v>1</v>
      </c>
      <c r="I279" s="217"/>
      <c r="J279" s="15"/>
      <c r="K279" s="15"/>
      <c r="L279" s="214"/>
      <c r="M279" s="218"/>
      <c r="N279" s="219"/>
      <c r="O279" s="219"/>
      <c r="P279" s="219"/>
      <c r="Q279" s="219"/>
      <c r="R279" s="219"/>
      <c r="S279" s="219"/>
      <c r="T279" s="22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15" t="s">
        <v>136</v>
      </c>
      <c r="AU279" s="215" t="s">
        <v>83</v>
      </c>
      <c r="AV279" s="15" t="s">
        <v>81</v>
      </c>
      <c r="AW279" s="15" t="s">
        <v>30</v>
      </c>
      <c r="AX279" s="15" t="s">
        <v>73</v>
      </c>
      <c r="AY279" s="215" t="s">
        <v>127</v>
      </c>
    </row>
    <row r="280" s="13" customFormat="1">
      <c r="A280" s="13"/>
      <c r="B280" s="197"/>
      <c r="C280" s="13"/>
      <c r="D280" s="198" t="s">
        <v>136</v>
      </c>
      <c r="E280" s="199" t="s">
        <v>1</v>
      </c>
      <c r="F280" s="200" t="s">
        <v>403</v>
      </c>
      <c r="G280" s="13"/>
      <c r="H280" s="201">
        <v>59.537999999999997</v>
      </c>
      <c r="I280" s="202"/>
      <c r="J280" s="13"/>
      <c r="K280" s="13"/>
      <c r="L280" s="197"/>
      <c r="M280" s="203"/>
      <c r="N280" s="204"/>
      <c r="O280" s="204"/>
      <c r="P280" s="204"/>
      <c r="Q280" s="204"/>
      <c r="R280" s="204"/>
      <c r="S280" s="204"/>
      <c r="T280" s="20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9" t="s">
        <v>136</v>
      </c>
      <c r="AU280" s="199" t="s">
        <v>83</v>
      </c>
      <c r="AV280" s="13" t="s">
        <v>83</v>
      </c>
      <c r="AW280" s="13" t="s">
        <v>30</v>
      </c>
      <c r="AX280" s="13" t="s">
        <v>73</v>
      </c>
      <c r="AY280" s="199" t="s">
        <v>127</v>
      </c>
    </row>
    <row r="281" s="13" customFormat="1">
      <c r="A281" s="13"/>
      <c r="B281" s="197"/>
      <c r="C281" s="13"/>
      <c r="D281" s="198" t="s">
        <v>136</v>
      </c>
      <c r="E281" s="199" t="s">
        <v>1</v>
      </c>
      <c r="F281" s="200" t="s">
        <v>404</v>
      </c>
      <c r="G281" s="13"/>
      <c r="H281" s="201">
        <v>28.353000000000002</v>
      </c>
      <c r="I281" s="202"/>
      <c r="J281" s="13"/>
      <c r="K281" s="13"/>
      <c r="L281" s="197"/>
      <c r="M281" s="203"/>
      <c r="N281" s="204"/>
      <c r="O281" s="204"/>
      <c r="P281" s="204"/>
      <c r="Q281" s="204"/>
      <c r="R281" s="204"/>
      <c r="S281" s="204"/>
      <c r="T281" s="20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9" t="s">
        <v>136</v>
      </c>
      <c r="AU281" s="199" t="s">
        <v>83</v>
      </c>
      <c r="AV281" s="13" t="s">
        <v>83</v>
      </c>
      <c r="AW281" s="13" t="s">
        <v>30</v>
      </c>
      <c r="AX281" s="13" t="s">
        <v>73</v>
      </c>
      <c r="AY281" s="199" t="s">
        <v>127</v>
      </c>
    </row>
    <row r="282" s="13" customFormat="1">
      <c r="A282" s="13"/>
      <c r="B282" s="197"/>
      <c r="C282" s="13"/>
      <c r="D282" s="198" t="s">
        <v>136</v>
      </c>
      <c r="E282" s="199" t="s">
        <v>1</v>
      </c>
      <c r="F282" s="200" t="s">
        <v>405</v>
      </c>
      <c r="G282" s="13"/>
      <c r="H282" s="201">
        <v>3.3119999999999998</v>
      </c>
      <c r="I282" s="202"/>
      <c r="J282" s="13"/>
      <c r="K282" s="13"/>
      <c r="L282" s="197"/>
      <c r="M282" s="203"/>
      <c r="N282" s="204"/>
      <c r="O282" s="204"/>
      <c r="P282" s="204"/>
      <c r="Q282" s="204"/>
      <c r="R282" s="204"/>
      <c r="S282" s="204"/>
      <c r="T282" s="20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9" t="s">
        <v>136</v>
      </c>
      <c r="AU282" s="199" t="s">
        <v>83</v>
      </c>
      <c r="AV282" s="13" t="s">
        <v>83</v>
      </c>
      <c r="AW282" s="13" t="s">
        <v>30</v>
      </c>
      <c r="AX282" s="13" t="s">
        <v>73</v>
      </c>
      <c r="AY282" s="199" t="s">
        <v>127</v>
      </c>
    </row>
    <row r="283" s="13" customFormat="1">
      <c r="A283" s="13"/>
      <c r="B283" s="197"/>
      <c r="C283" s="13"/>
      <c r="D283" s="198" t="s">
        <v>136</v>
      </c>
      <c r="E283" s="199" t="s">
        <v>1</v>
      </c>
      <c r="F283" s="200" t="s">
        <v>406</v>
      </c>
      <c r="G283" s="13"/>
      <c r="H283" s="201">
        <v>0.75</v>
      </c>
      <c r="I283" s="202"/>
      <c r="J283" s="13"/>
      <c r="K283" s="13"/>
      <c r="L283" s="197"/>
      <c r="M283" s="203"/>
      <c r="N283" s="204"/>
      <c r="O283" s="204"/>
      <c r="P283" s="204"/>
      <c r="Q283" s="204"/>
      <c r="R283" s="204"/>
      <c r="S283" s="204"/>
      <c r="T283" s="20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9" t="s">
        <v>136</v>
      </c>
      <c r="AU283" s="199" t="s">
        <v>83</v>
      </c>
      <c r="AV283" s="13" t="s">
        <v>83</v>
      </c>
      <c r="AW283" s="13" t="s">
        <v>30</v>
      </c>
      <c r="AX283" s="13" t="s">
        <v>73</v>
      </c>
      <c r="AY283" s="199" t="s">
        <v>127</v>
      </c>
    </row>
    <row r="284" s="13" customFormat="1">
      <c r="A284" s="13"/>
      <c r="B284" s="197"/>
      <c r="C284" s="13"/>
      <c r="D284" s="198" t="s">
        <v>136</v>
      </c>
      <c r="E284" s="199" t="s">
        <v>1</v>
      </c>
      <c r="F284" s="200" t="s">
        <v>407</v>
      </c>
      <c r="G284" s="13"/>
      <c r="H284" s="201">
        <v>2.5899999999999999</v>
      </c>
      <c r="I284" s="202"/>
      <c r="J284" s="13"/>
      <c r="K284" s="13"/>
      <c r="L284" s="197"/>
      <c r="M284" s="203"/>
      <c r="N284" s="204"/>
      <c r="O284" s="204"/>
      <c r="P284" s="204"/>
      <c r="Q284" s="204"/>
      <c r="R284" s="204"/>
      <c r="S284" s="204"/>
      <c r="T284" s="20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9" t="s">
        <v>136</v>
      </c>
      <c r="AU284" s="199" t="s">
        <v>83</v>
      </c>
      <c r="AV284" s="13" t="s">
        <v>83</v>
      </c>
      <c r="AW284" s="13" t="s">
        <v>30</v>
      </c>
      <c r="AX284" s="13" t="s">
        <v>73</v>
      </c>
      <c r="AY284" s="199" t="s">
        <v>127</v>
      </c>
    </row>
    <row r="285" s="13" customFormat="1">
      <c r="A285" s="13"/>
      <c r="B285" s="197"/>
      <c r="C285" s="13"/>
      <c r="D285" s="198" t="s">
        <v>136</v>
      </c>
      <c r="E285" s="199" t="s">
        <v>1</v>
      </c>
      <c r="F285" s="200" t="s">
        <v>408</v>
      </c>
      <c r="G285" s="13"/>
      <c r="H285" s="201">
        <v>1.2649999999999999</v>
      </c>
      <c r="I285" s="202"/>
      <c r="J285" s="13"/>
      <c r="K285" s="13"/>
      <c r="L285" s="197"/>
      <c r="M285" s="203"/>
      <c r="N285" s="204"/>
      <c r="O285" s="204"/>
      <c r="P285" s="204"/>
      <c r="Q285" s="204"/>
      <c r="R285" s="204"/>
      <c r="S285" s="204"/>
      <c r="T285" s="20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9" t="s">
        <v>136</v>
      </c>
      <c r="AU285" s="199" t="s">
        <v>83</v>
      </c>
      <c r="AV285" s="13" t="s">
        <v>83</v>
      </c>
      <c r="AW285" s="13" t="s">
        <v>30</v>
      </c>
      <c r="AX285" s="13" t="s">
        <v>73</v>
      </c>
      <c r="AY285" s="199" t="s">
        <v>127</v>
      </c>
    </row>
    <row r="286" s="13" customFormat="1">
      <c r="A286" s="13"/>
      <c r="B286" s="197"/>
      <c r="C286" s="13"/>
      <c r="D286" s="198" t="s">
        <v>136</v>
      </c>
      <c r="E286" s="199" t="s">
        <v>1</v>
      </c>
      <c r="F286" s="200" t="s">
        <v>409</v>
      </c>
      <c r="G286" s="13"/>
      <c r="H286" s="201">
        <v>0.42799999999999999</v>
      </c>
      <c r="I286" s="202"/>
      <c r="J286" s="13"/>
      <c r="K286" s="13"/>
      <c r="L286" s="197"/>
      <c r="M286" s="203"/>
      <c r="N286" s="204"/>
      <c r="O286" s="204"/>
      <c r="P286" s="204"/>
      <c r="Q286" s="204"/>
      <c r="R286" s="204"/>
      <c r="S286" s="204"/>
      <c r="T286" s="20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9" t="s">
        <v>136</v>
      </c>
      <c r="AU286" s="199" t="s">
        <v>83</v>
      </c>
      <c r="AV286" s="13" t="s">
        <v>83</v>
      </c>
      <c r="AW286" s="13" t="s">
        <v>30</v>
      </c>
      <c r="AX286" s="13" t="s">
        <v>73</v>
      </c>
      <c r="AY286" s="199" t="s">
        <v>127</v>
      </c>
    </row>
    <row r="287" s="13" customFormat="1">
      <c r="A287" s="13"/>
      <c r="B287" s="197"/>
      <c r="C287" s="13"/>
      <c r="D287" s="198" t="s">
        <v>136</v>
      </c>
      <c r="E287" s="199" t="s">
        <v>1</v>
      </c>
      <c r="F287" s="200" t="s">
        <v>410</v>
      </c>
      <c r="G287" s="13"/>
      <c r="H287" s="201">
        <v>0.30099999999999999</v>
      </c>
      <c r="I287" s="202"/>
      <c r="J287" s="13"/>
      <c r="K287" s="13"/>
      <c r="L287" s="197"/>
      <c r="M287" s="203"/>
      <c r="N287" s="204"/>
      <c r="O287" s="204"/>
      <c r="P287" s="204"/>
      <c r="Q287" s="204"/>
      <c r="R287" s="204"/>
      <c r="S287" s="204"/>
      <c r="T287" s="20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9" t="s">
        <v>136</v>
      </c>
      <c r="AU287" s="199" t="s">
        <v>83</v>
      </c>
      <c r="AV287" s="13" t="s">
        <v>83</v>
      </c>
      <c r="AW287" s="13" t="s">
        <v>30</v>
      </c>
      <c r="AX287" s="13" t="s">
        <v>73</v>
      </c>
      <c r="AY287" s="199" t="s">
        <v>127</v>
      </c>
    </row>
    <row r="288" s="13" customFormat="1">
      <c r="A288" s="13"/>
      <c r="B288" s="197"/>
      <c r="C288" s="13"/>
      <c r="D288" s="198" t="s">
        <v>136</v>
      </c>
      <c r="E288" s="199" t="s">
        <v>1</v>
      </c>
      <c r="F288" s="200" t="s">
        <v>411</v>
      </c>
      <c r="G288" s="13"/>
      <c r="H288" s="201">
        <v>0.253</v>
      </c>
      <c r="I288" s="202"/>
      <c r="J288" s="13"/>
      <c r="K288" s="13"/>
      <c r="L288" s="197"/>
      <c r="M288" s="203"/>
      <c r="N288" s="204"/>
      <c r="O288" s="204"/>
      <c r="P288" s="204"/>
      <c r="Q288" s="204"/>
      <c r="R288" s="204"/>
      <c r="S288" s="204"/>
      <c r="T288" s="20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9" t="s">
        <v>136</v>
      </c>
      <c r="AU288" s="199" t="s">
        <v>83</v>
      </c>
      <c r="AV288" s="13" t="s">
        <v>83</v>
      </c>
      <c r="AW288" s="13" t="s">
        <v>30</v>
      </c>
      <c r="AX288" s="13" t="s">
        <v>73</v>
      </c>
      <c r="AY288" s="199" t="s">
        <v>127</v>
      </c>
    </row>
    <row r="289" s="13" customFormat="1">
      <c r="A289" s="13"/>
      <c r="B289" s="197"/>
      <c r="C289" s="13"/>
      <c r="D289" s="198" t="s">
        <v>136</v>
      </c>
      <c r="E289" s="199" t="s">
        <v>1</v>
      </c>
      <c r="F289" s="200" t="s">
        <v>412</v>
      </c>
      <c r="G289" s="13"/>
      <c r="H289" s="201">
        <v>0.91900000000000004</v>
      </c>
      <c r="I289" s="202"/>
      <c r="J289" s="13"/>
      <c r="K289" s="13"/>
      <c r="L289" s="197"/>
      <c r="M289" s="203"/>
      <c r="N289" s="204"/>
      <c r="O289" s="204"/>
      <c r="P289" s="204"/>
      <c r="Q289" s="204"/>
      <c r="R289" s="204"/>
      <c r="S289" s="204"/>
      <c r="T289" s="20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9" t="s">
        <v>136</v>
      </c>
      <c r="AU289" s="199" t="s">
        <v>83</v>
      </c>
      <c r="AV289" s="13" t="s">
        <v>83</v>
      </c>
      <c r="AW289" s="13" t="s">
        <v>30</v>
      </c>
      <c r="AX289" s="13" t="s">
        <v>73</v>
      </c>
      <c r="AY289" s="199" t="s">
        <v>127</v>
      </c>
    </row>
    <row r="290" s="14" customFormat="1">
      <c r="A290" s="14"/>
      <c r="B290" s="206"/>
      <c r="C290" s="14"/>
      <c r="D290" s="198" t="s">
        <v>136</v>
      </c>
      <c r="E290" s="207" t="s">
        <v>1</v>
      </c>
      <c r="F290" s="208" t="s">
        <v>142</v>
      </c>
      <c r="G290" s="14"/>
      <c r="H290" s="209">
        <v>97.708999999999989</v>
      </c>
      <c r="I290" s="210"/>
      <c r="J290" s="14"/>
      <c r="K290" s="14"/>
      <c r="L290" s="206"/>
      <c r="M290" s="211"/>
      <c r="N290" s="212"/>
      <c r="O290" s="212"/>
      <c r="P290" s="212"/>
      <c r="Q290" s="212"/>
      <c r="R290" s="212"/>
      <c r="S290" s="212"/>
      <c r="T290" s="21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7" t="s">
        <v>136</v>
      </c>
      <c r="AU290" s="207" t="s">
        <v>83</v>
      </c>
      <c r="AV290" s="14" t="s">
        <v>134</v>
      </c>
      <c r="AW290" s="14" t="s">
        <v>30</v>
      </c>
      <c r="AX290" s="14" t="s">
        <v>81</v>
      </c>
      <c r="AY290" s="207" t="s">
        <v>127</v>
      </c>
    </row>
    <row r="291" s="2" customFormat="1" ht="32.4" customHeight="1">
      <c r="A291" s="37"/>
      <c r="B291" s="183"/>
      <c r="C291" s="184" t="s">
        <v>413</v>
      </c>
      <c r="D291" s="184" t="s">
        <v>129</v>
      </c>
      <c r="E291" s="185" t="s">
        <v>414</v>
      </c>
      <c r="F291" s="186" t="s">
        <v>415</v>
      </c>
      <c r="G291" s="187" t="s">
        <v>188</v>
      </c>
      <c r="H291" s="188">
        <v>547.48199999999997</v>
      </c>
      <c r="I291" s="189"/>
      <c r="J291" s="190">
        <f>ROUND(I291*H291,2)</f>
        <v>0</v>
      </c>
      <c r="K291" s="186" t="s">
        <v>133</v>
      </c>
      <c r="L291" s="38"/>
      <c r="M291" s="191" t="s">
        <v>1</v>
      </c>
      <c r="N291" s="192" t="s">
        <v>38</v>
      </c>
      <c r="O291" s="76"/>
      <c r="P291" s="193">
        <f>O291*H291</f>
        <v>0</v>
      </c>
      <c r="Q291" s="193">
        <v>0.0053299999999999997</v>
      </c>
      <c r="R291" s="193">
        <f>Q291*H291</f>
        <v>2.9180790599999997</v>
      </c>
      <c r="S291" s="193">
        <v>0</v>
      </c>
      <c r="T291" s="19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5" t="s">
        <v>134</v>
      </c>
      <c r="AT291" s="195" t="s">
        <v>129</v>
      </c>
      <c r="AU291" s="195" t="s">
        <v>83</v>
      </c>
      <c r="AY291" s="18" t="s">
        <v>127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8" t="s">
        <v>81</v>
      </c>
      <c r="BK291" s="196">
        <f>ROUND(I291*H291,2)</f>
        <v>0</v>
      </c>
      <c r="BL291" s="18" t="s">
        <v>134</v>
      </c>
      <c r="BM291" s="195" t="s">
        <v>416</v>
      </c>
    </row>
    <row r="292" s="13" customFormat="1">
      <c r="A292" s="13"/>
      <c r="B292" s="197"/>
      <c r="C292" s="13"/>
      <c r="D292" s="198" t="s">
        <v>136</v>
      </c>
      <c r="E292" s="199" t="s">
        <v>1</v>
      </c>
      <c r="F292" s="200" t="s">
        <v>417</v>
      </c>
      <c r="G292" s="13"/>
      <c r="H292" s="201">
        <v>270.62799999999999</v>
      </c>
      <c r="I292" s="202"/>
      <c r="J292" s="13"/>
      <c r="K292" s="13"/>
      <c r="L292" s="197"/>
      <c r="M292" s="203"/>
      <c r="N292" s="204"/>
      <c r="O292" s="204"/>
      <c r="P292" s="204"/>
      <c r="Q292" s="204"/>
      <c r="R292" s="204"/>
      <c r="S292" s="204"/>
      <c r="T292" s="20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9" t="s">
        <v>136</v>
      </c>
      <c r="AU292" s="199" t="s">
        <v>83</v>
      </c>
      <c r="AV292" s="13" t="s">
        <v>83</v>
      </c>
      <c r="AW292" s="13" t="s">
        <v>30</v>
      </c>
      <c r="AX292" s="13" t="s">
        <v>73</v>
      </c>
      <c r="AY292" s="199" t="s">
        <v>127</v>
      </c>
    </row>
    <row r="293" s="13" customFormat="1">
      <c r="A293" s="13"/>
      <c r="B293" s="197"/>
      <c r="C293" s="13"/>
      <c r="D293" s="198" t="s">
        <v>136</v>
      </c>
      <c r="E293" s="199" t="s">
        <v>1</v>
      </c>
      <c r="F293" s="200" t="s">
        <v>418</v>
      </c>
      <c r="G293" s="13"/>
      <c r="H293" s="201">
        <v>177.20400000000001</v>
      </c>
      <c r="I293" s="202"/>
      <c r="J293" s="13"/>
      <c r="K293" s="13"/>
      <c r="L293" s="197"/>
      <c r="M293" s="203"/>
      <c r="N293" s="204"/>
      <c r="O293" s="204"/>
      <c r="P293" s="204"/>
      <c r="Q293" s="204"/>
      <c r="R293" s="204"/>
      <c r="S293" s="204"/>
      <c r="T293" s="20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9" t="s">
        <v>136</v>
      </c>
      <c r="AU293" s="199" t="s">
        <v>83</v>
      </c>
      <c r="AV293" s="13" t="s">
        <v>83</v>
      </c>
      <c r="AW293" s="13" t="s">
        <v>30</v>
      </c>
      <c r="AX293" s="13" t="s">
        <v>73</v>
      </c>
      <c r="AY293" s="199" t="s">
        <v>127</v>
      </c>
    </row>
    <row r="294" s="13" customFormat="1">
      <c r="A294" s="13"/>
      <c r="B294" s="197"/>
      <c r="C294" s="13"/>
      <c r="D294" s="198" t="s">
        <v>136</v>
      </c>
      <c r="E294" s="199" t="s">
        <v>1</v>
      </c>
      <c r="F294" s="200" t="s">
        <v>419</v>
      </c>
      <c r="G294" s="13"/>
      <c r="H294" s="201">
        <v>8.7629999999999999</v>
      </c>
      <c r="I294" s="202"/>
      <c r="J294" s="13"/>
      <c r="K294" s="13"/>
      <c r="L294" s="197"/>
      <c r="M294" s="203"/>
      <c r="N294" s="204"/>
      <c r="O294" s="204"/>
      <c r="P294" s="204"/>
      <c r="Q294" s="204"/>
      <c r="R294" s="204"/>
      <c r="S294" s="204"/>
      <c r="T294" s="20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9" t="s">
        <v>136</v>
      </c>
      <c r="AU294" s="199" t="s">
        <v>83</v>
      </c>
      <c r="AV294" s="13" t="s">
        <v>83</v>
      </c>
      <c r="AW294" s="13" t="s">
        <v>30</v>
      </c>
      <c r="AX294" s="13" t="s">
        <v>73</v>
      </c>
      <c r="AY294" s="199" t="s">
        <v>127</v>
      </c>
    </row>
    <row r="295" s="13" customFormat="1">
      <c r="A295" s="13"/>
      <c r="B295" s="197"/>
      <c r="C295" s="13"/>
      <c r="D295" s="198" t="s">
        <v>136</v>
      </c>
      <c r="E295" s="199" t="s">
        <v>1</v>
      </c>
      <c r="F295" s="200" t="s">
        <v>420</v>
      </c>
      <c r="G295" s="13"/>
      <c r="H295" s="201">
        <v>5.6040000000000001</v>
      </c>
      <c r="I295" s="202"/>
      <c r="J295" s="13"/>
      <c r="K295" s="13"/>
      <c r="L295" s="197"/>
      <c r="M295" s="203"/>
      <c r="N295" s="204"/>
      <c r="O295" s="204"/>
      <c r="P295" s="204"/>
      <c r="Q295" s="204"/>
      <c r="R295" s="204"/>
      <c r="S295" s="204"/>
      <c r="T295" s="20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9" t="s">
        <v>136</v>
      </c>
      <c r="AU295" s="199" t="s">
        <v>83</v>
      </c>
      <c r="AV295" s="13" t="s">
        <v>83</v>
      </c>
      <c r="AW295" s="13" t="s">
        <v>30</v>
      </c>
      <c r="AX295" s="13" t="s">
        <v>73</v>
      </c>
      <c r="AY295" s="199" t="s">
        <v>127</v>
      </c>
    </row>
    <row r="296" s="13" customFormat="1">
      <c r="A296" s="13"/>
      <c r="B296" s="197"/>
      <c r="C296" s="13"/>
      <c r="D296" s="198" t="s">
        <v>136</v>
      </c>
      <c r="E296" s="199" t="s">
        <v>1</v>
      </c>
      <c r="F296" s="200" t="s">
        <v>421</v>
      </c>
      <c r="G296" s="13"/>
      <c r="H296" s="201">
        <v>26.498000000000001</v>
      </c>
      <c r="I296" s="202"/>
      <c r="J296" s="13"/>
      <c r="K296" s="13"/>
      <c r="L296" s="197"/>
      <c r="M296" s="203"/>
      <c r="N296" s="204"/>
      <c r="O296" s="204"/>
      <c r="P296" s="204"/>
      <c r="Q296" s="204"/>
      <c r="R296" s="204"/>
      <c r="S296" s="204"/>
      <c r="T296" s="20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9" t="s">
        <v>136</v>
      </c>
      <c r="AU296" s="199" t="s">
        <v>83</v>
      </c>
      <c r="AV296" s="13" t="s">
        <v>83</v>
      </c>
      <c r="AW296" s="13" t="s">
        <v>30</v>
      </c>
      <c r="AX296" s="13" t="s">
        <v>73</v>
      </c>
      <c r="AY296" s="199" t="s">
        <v>127</v>
      </c>
    </row>
    <row r="297" s="13" customFormat="1">
      <c r="A297" s="13"/>
      <c r="B297" s="197"/>
      <c r="C297" s="13"/>
      <c r="D297" s="198" t="s">
        <v>136</v>
      </c>
      <c r="E297" s="199" t="s">
        <v>1</v>
      </c>
      <c r="F297" s="200" t="s">
        <v>422</v>
      </c>
      <c r="G297" s="13"/>
      <c r="H297" s="201">
        <v>4.2839999999999998</v>
      </c>
      <c r="I297" s="202"/>
      <c r="J297" s="13"/>
      <c r="K297" s="13"/>
      <c r="L297" s="197"/>
      <c r="M297" s="203"/>
      <c r="N297" s="204"/>
      <c r="O297" s="204"/>
      <c r="P297" s="204"/>
      <c r="Q297" s="204"/>
      <c r="R297" s="204"/>
      <c r="S297" s="204"/>
      <c r="T297" s="20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9" t="s">
        <v>136</v>
      </c>
      <c r="AU297" s="199" t="s">
        <v>83</v>
      </c>
      <c r="AV297" s="13" t="s">
        <v>83</v>
      </c>
      <c r="AW297" s="13" t="s">
        <v>30</v>
      </c>
      <c r="AX297" s="13" t="s">
        <v>73</v>
      </c>
      <c r="AY297" s="199" t="s">
        <v>127</v>
      </c>
    </row>
    <row r="298" s="13" customFormat="1">
      <c r="A298" s="13"/>
      <c r="B298" s="197"/>
      <c r="C298" s="13"/>
      <c r="D298" s="198" t="s">
        <v>136</v>
      </c>
      <c r="E298" s="199" t="s">
        <v>1</v>
      </c>
      <c r="F298" s="200" t="s">
        <v>423</v>
      </c>
      <c r="G298" s="13"/>
      <c r="H298" s="201">
        <v>25.895</v>
      </c>
      <c r="I298" s="202"/>
      <c r="J298" s="13"/>
      <c r="K298" s="13"/>
      <c r="L298" s="197"/>
      <c r="M298" s="203"/>
      <c r="N298" s="204"/>
      <c r="O298" s="204"/>
      <c r="P298" s="204"/>
      <c r="Q298" s="204"/>
      <c r="R298" s="204"/>
      <c r="S298" s="204"/>
      <c r="T298" s="20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9" t="s">
        <v>136</v>
      </c>
      <c r="AU298" s="199" t="s">
        <v>83</v>
      </c>
      <c r="AV298" s="13" t="s">
        <v>83</v>
      </c>
      <c r="AW298" s="13" t="s">
        <v>30</v>
      </c>
      <c r="AX298" s="13" t="s">
        <v>73</v>
      </c>
      <c r="AY298" s="199" t="s">
        <v>127</v>
      </c>
    </row>
    <row r="299" s="13" customFormat="1">
      <c r="A299" s="13"/>
      <c r="B299" s="197"/>
      <c r="C299" s="13"/>
      <c r="D299" s="198" t="s">
        <v>136</v>
      </c>
      <c r="E299" s="199" t="s">
        <v>1</v>
      </c>
      <c r="F299" s="200" t="s">
        <v>424</v>
      </c>
      <c r="G299" s="13"/>
      <c r="H299" s="201">
        <v>12.654</v>
      </c>
      <c r="I299" s="202"/>
      <c r="J299" s="13"/>
      <c r="K299" s="13"/>
      <c r="L299" s="197"/>
      <c r="M299" s="203"/>
      <c r="N299" s="204"/>
      <c r="O299" s="204"/>
      <c r="P299" s="204"/>
      <c r="Q299" s="204"/>
      <c r="R299" s="204"/>
      <c r="S299" s="204"/>
      <c r="T299" s="20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9" t="s">
        <v>136</v>
      </c>
      <c r="AU299" s="199" t="s">
        <v>83</v>
      </c>
      <c r="AV299" s="13" t="s">
        <v>83</v>
      </c>
      <c r="AW299" s="13" t="s">
        <v>30</v>
      </c>
      <c r="AX299" s="13" t="s">
        <v>73</v>
      </c>
      <c r="AY299" s="199" t="s">
        <v>127</v>
      </c>
    </row>
    <row r="300" s="13" customFormat="1">
      <c r="A300" s="13"/>
      <c r="B300" s="197"/>
      <c r="C300" s="13"/>
      <c r="D300" s="198" t="s">
        <v>136</v>
      </c>
      <c r="E300" s="199" t="s">
        <v>1</v>
      </c>
      <c r="F300" s="200" t="s">
        <v>425</v>
      </c>
      <c r="G300" s="13"/>
      <c r="H300" s="201">
        <v>4.2800000000000002</v>
      </c>
      <c r="I300" s="202"/>
      <c r="J300" s="13"/>
      <c r="K300" s="13"/>
      <c r="L300" s="197"/>
      <c r="M300" s="203"/>
      <c r="N300" s="204"/>
      <c r="O300" s="204"/>
      <c r="P300" s="204"/>
      <c r="Q300" s="204"/>
      <c r="R300" s="204"/>
      <c r="S300" s="204"/>
      <c r="T300" s="20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9" t="s">
        <v>136</v>
      </c>
      <c r="AU300" s="199" t="s">
        <v>83</v>
      </c>
      <c r="AV300" s="13" t="s">
        <v>83</v>
      </c>
      <c r="AW300" s="13" t="s">
        <v>30</v>
      </c>
      <c r="AX300" s="13" t="s">
        <v>73</v>
      </c>
      <c r="AY300" s="199" t="s">
        <v>127</v>
      </c>
    </row>
    <row r="301" s="13" customFormat="1">
      <c r="A301" s="13"/>
      <c r="B301" s="197"/>
      <c r="C301" s="13"/>
      <c r="D301" s="198" t="s">
        <v>136</v>
      </c>
      <c r="E301" s="199" t="s">
        <v>1</v>
      </c>
      <c r="F301" s="200" t="s">
        <v>426</v>
      </c>
      <c r="G301" s="13"/>
      <c r="H301" s="201">
        <v>3.0110000000000001</v>
      </c>
      <c r="I301" s="202"/>
      <c r="J301" s="13"/>
      <c r="K301" s="13"/>
      <c r="L301" s="197"/>
      <c r="M301" s="203"/>
      <c r="N301" s="204"/>
      <c r="O301" s="204"/>
      <c r="P301" s="204"/>
      <c r="Q301" s="204"/>
      <c r="R301" s="204"/>
      <c r="S301" s="204"/>
      <c r="T301" s="20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9" t="s">
        <v>136</v>
      </c>
      <c r="AU301" s="199" t="s">
        <v>83</v>
      </c>
      <c r="AV301" s="13" t="s">
        <v>83</v>
      </c>
      <c r="AW301" s="13" t="s">
        <v>30</v>
      </c>
      <c r="AX301" s="13" t="s">
        <v>73</v>
      </c>
      <c r="AY301" s="199" t="s">
        <v>127</v>
      </c>
    </row>
    <row r="302" s="13" customFormat="1">
      <c r="A302" s="13"/>
      <c r="B302" s="197"/>
      <c r="C302" s="13"/>
      <c r="D302" s="198" t="s">
        <v>136</v>
      </c>
      <c r="E302" s="199" t="s">
        <v>1</v>
      </c>
      <c r="F302" s="200" t="s">
        <v>427</v>
      </c>
      <c r="G302" s="13"/>
      <c r="H302" s="201">
        <v>2.5350000000000001</v>
      </c>
      <c r="I302" s="202"/>
      <c r="J302" s="13"/>
      <c r="K302" s="13"/>
      <c r="L302" s="197"/>
      <c r="M302" s="203"/>
      <c r="N302" s="204"/>
      <c r="O302" s="204"/>
      <c r="P302" s="204"/>
      <c r="Q302" s="204"/>
      <c r="R302" s="204"/>
      <c r="S302" s="204"/>
      <c r="T302" s="20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9" t="s">
        <v>136</v>
      </c>
      <c r="AU302" s="199" t="s">
        <v>83</v>
      </c>
      <c r="AV302" s="13" t="s">
        <v>83</v>
      </c>
      <c r="AW302" s="13" t="s">
        <v>30</v>
      </c>
      <c r="AX302" s="13" t="s">
        <v>73</v>
      </c>
      <c r="AY302" s="199" t="s">
        <v>127</v>
      </c>
    </row>
    <row r="303" s="13" customFormat="1">
      <c r="A303" s="13"/>
      <c r="B303" s="197"/>
      <c r="C303" s="13"/>
      <c r="D303" s="198" t="s">
        <v>136</v>
      </c>
      <c r="E303" s="199" t="s">
        <v>1</v>
      </c>
      <c r="F303" s="200" t="s">
        <v>428</v>
      </c>
      <c r="G303" s="13"/>
      <c r="H303" s="201">
        <v>6.1260000000000003</v>
      </c>
      <c r="I303" s="202"/>
      <c r="J303" s="13"/>
      <c r="K303" s="13"/>
      <c r="L303" s="197"/>
      <c r="M303" s="203"/>
      <c r="N303" s="204"/>
      <c r="O303" s="204"/>
      <c r="P303" s="204"/>
      <c r="Q303" s="204"/>
      <c r="R303" s="204"/>
      <c r="S303" s="204"/>
      <c r="T303" s="20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9" t="s">
        <v>136</v>
      </c>
      <c r="AU303" s="199" t="s">
        <v>83</v>
      </c>
      <c r="AV303" s="13" t="s">
        <v>83</v>
      </c>
      <c r="AW303" s="13" t="s">
        <v>30</v>
      </c>
      <c r="AX303" s="13" t="s">
        <v>73</v>
      </c>
      <c r="AY303" s="199" t="s">
        <v>127</v>
      </c>
    </row>
    <row r="304" s="14" customFormat="1">
      <c r="A304" s="14"/>
      <c r="B304" s="206"/>
      <c r="C304" s="14"/>
      <c r="D304" s="198" t="s">
        <v>136</v>
      </c>
      <c r="E304" s="207" t="s">
        <v>1</v>
      </c>
      <c r="F304" s="208" t="s">
        <v>142</v>
      </c>
      <c r="G304" s="14"/>
      <c r="H304" s="209">
        <v>547.48199999999986</v>
      </c>
      <c r="I304" s="210"/>
      <c r="J304" s="14"/>
      <c r="K304" s="14"/>
      <c r="L304" s="206"/>
      <c r="M304" s="211"/>
      <c r="N304" s="212"/>
      <c r="O304" s="212"/>
      <c r="P304" s="212"/>
      <c r="Q304" s="212"/>
      <c r="R304" s="212"/>
      <c r="S304" s="212"/>
      <c r="T304" s="21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7" t="s">
        <v>136</v>
      </c>
      <c r="AU304" s="207" t="s">
        <v>83</v>
      </c>
      <c r="AV304" s="14" t="s">
        <v>134</v>
      </c>
      <c r="AW304" s="14" t="s">
        <v>30</v>
      </c>
      <c r="AX304" s="14" t="s">
        <v>81</v>
      </c>
      <c r="AY304" s="207" t="s">
        <v>127</v>
      </c>
    </row>
    <row r="305" s="2" customFormat="1" ht="32.4" customHeight="1">
      <c r="A305" s="37"/>
      <c r="B305" s="183"/>
      <c r="C305" s="184" t="s">
        <v>429</v>
      </c>
      <c r="D305" s="184" t="s">
        <v>129</v>
      </c>
      <c r="E305" s="185" t="s">
        <v>430</v>
      </c>
      <c r="F305" s="186" t="s">
        <v>431</v>
      </c>
      <c r="G305" s="187" t="s">
        <v>188</v>
      </c>
      <c r="H305" s="188">
        <v>547.48199999999997</v>
      </c>
      <c r="I305" s="189"/>
      <c r="J305" s="190">
        <f>ROUND(I305*H305,2)</f>
        <v>0</v>
      </c>
      <c r="K305" s="186" t="s">
        <v>133</v>
      </c>
      <c r="L305" s="38"/>
      <c r="M305" s="191" t="s">
        <v>1</v>
      </c>
      <c r="N305" s="192" t="s">
        <v>38</v>
      </c>
      <c r="O305" s="76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5" t="s">
        <v>134</v>
      </c>
      <c r="AT305" s="195" t="s">
        <v>129</v>
      </c>
      <c r="AU305" s="195" t="s">
        <v>83</v>
      </c>
      <c r="AY305" s="18" t="s">
        <v>127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8" t="s">
        <v>81</v>
      </c>
      <c r="BK305" s="196">
        <f>ROUND(I305*H305,2)</f>
        <v>0</v>
      </c>
      <c r="BL305" s="18" t="s">
        <v>134</v>
      </c>
      <c r="BM305" s="195" t="s">
        <v>432</v>
      </c>
    </row>
    <row r="306" s="2" customFormat="1" ht="32.4" customHeight="1">
      <c r="A306" s="37"/>
      <c r="B306" s="183"/>
      <c r="C306" s="184" t="s">
        <v>433</v>
      </c>
      <c r="D306" s="184" t="s">
        <v>129</v>
      </c>
      <c r="E306" s="185" t="s">
        <v>434</v>
      </c>
      <c r="F306" s="186" t="s">
        <v>435</v>
      </c>
      <c r="G306" s="187" t="s">
        <v>188</v>
      </c>
      <c r="H306" s="188">
        <v>447.83199999999999</v>
      </c>
      <c r="I306" s="189"/>
      <c r="J306" s="190">
        <f>ROUND(I306*H306,2)</f>
        <v>0</v>
      </c>
      <c r="K306" s="186" t="s">
        <v>133</v>
      </c>
      <c r="L306" s="38"/>
      <c r="M306" s="191" t="s">
        <v>1</v>
      </c>
      <c r="N306" s="192" t="s">
        <v>38</v>
      </c>
      <c r="O306" s="76"/>
      <c r="P306" s="193">
        <f>O306*H306</f>
        <v>0</v>
      </c>
      <c r="Q306" s="193">
        <v>0.00088000000000000003</v>
      </c>
      <c r="R306" s="193">
        <f>Q306*H306</f>
        <v>0.39409216000000002</v>
      </c>
      <c r="S306" s="193">
        <v>0</v>
      </c>
      <c r="T306" s="19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5" t="s">
        <v>134</v>
      </c>
      <c r="AT306" s="195" t="s">
        <v>129</v>
      </c>
      <c r="AU306" s="195" t="s">
        <v>83</v>
      </c>
      <c r="AY306" s="18" t="s">
        <v>127</v>
      </c>
      <c r="BE306" s="196">
        <f>IF(N306="základní",J306,0)</f>
        <v>0</v>
      </c>
      <c r="BF306" s="196">
        <f>IF(N306="snížená",J306,0)</f>
        <v>0</v>
      </c>
      <c r="BG306" s="196">
        <f>IF(N306="zákl. přenesená",J306,0)</f>
        <v>0</v>
      </c>
      <c r="BH306" s="196">
        <f>IF(N306="sníž. přenesená",J306,0)</f>
        <v>0</v>
      </c>
      <c r="BI306" s="196">
        <f>IF(N306="nulová",J306,0)</f>
        <v>0</v>
      </c>
      <c r="BJ306" s="18" t="s">
        <v>81</v>
      </c>
      <c r="BK306" s="196">
        <f>ROUND(I306*H306,2)</f>
        <v>0</v>
      </c>
      <c r="BL306" s="18" t="s">
        <v>134</v>
      </c>
      <c r="BM306" s="195" t="s">
        <v>436</v>
      </c>
    </row>
    <row r="307" s="13" customFormat="1">
      <c r="A307" s="13"/>
      <c r="B307" s="197"/>
      <c r="C307" s="13"/>
      <c r="D307" s="198" t="s">
        <v>136</v>
      </c>
      <c r="E307" s="199" t="s">
        <v>1</v>
      </c>
      <c r="F307" s="200" t="s">
        <v>417</v>
      </c>
      <c r="G307" s="13"/>
      <c r="H307" s="201">
        <v>270.62799999999999</v>
      </c>
      <c r="I307" s="202"/>
      <c r="J307" s="13"/>
      <c r="K307" s="13"/>
      <c r="L307" s="197"/>
      <c r="M307" s="203"/>
      <c r="N307" s="204"/>
      <c r="O307" s="204"/>
      <c r="P307" s="204"/>
      <c r="Q307" s="204"/>
      <c r="R307" s="204"/>
      <c r="S307" s="204"/>
      <c r="T307" s="20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9" t="s">
        <v>136</v>
      </c>
      <c r="AU307" s="199" t="s">
        <v>83</v>
      </c>
      <c r="AV307" s="13" t="s">
        <v>83</v>
      </c>
      <c r="AW307" s="13" t="s">
        <v>30</v>
      </c>
      <c r="AX307" s="13" t="s">
        <v>73</v>
      </c>
      <c r="AY307" s="199" t="s">
        <v>127</v>
      </c>
    </row>
    <row r="308" s="13" customFormat="1">
      <c r="A308" s="13"/>
      <c r="B308" s="197"/>
      <c r="C308" s="13"/>
      <c r="D308" s="198" t="s">
        <v>136</v>
      </c>
      <c r="E308" s="199" t="s">
        <v>1</v>
      </c>
      <c r="F308" s="200" t="s">
        <v>418</v>
      </c>
      <c r="G308" s="13"/>
      <c r="H308" s="201">
        <v>177.20400000000001</v>
      </c>
      <c r="I308" s="202"/>
      <c r="J308" s="13"/>
      <c r="K308" s="13"/>
      <c r="L308" s="197"/>
      <c r="M308" s="203"/>
      <c r="N308" s="204"/>
      <c r="O308" s="204"/>
      <c r="P308" s="204"/>
      <c r="Q308" s="204"/>
      <c r="R308" s="204"/>
      <c r="S308" s="204"/>
      <c r="T308" s="20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9" t="s">
        <v>136</v>
      </c>
      <c r="AU308" s="199" t="s">
        <v>83</v>
      </c>
      <c r="AV308" s="13" t="s">
        <v>83</v>
      </c>
      <c r="AW308" s="13" t="s">
        <v>30</v>
      </c>
      <c r="AX308" s="13" t="s">
        <v>73</v>
      </c>
      <c r="AY308" s="199" t="s">
        <v>127</v>
      </c>
    </row>
    <row r="309" s="14" customFormat="1">
      <c r="A309" s="14"/>
      <c r="B309" s="206"/>
      <c r="C309" s="14"/>
      <c r="D309" s="198" t="s">
        <v>136</v>
      </c>
      <c r="E309" s="207" t="s">
        <v>1</v>
      </c>
      <c r="F309" s="208" t="s">
        <v>142</v>
      </c>
      <c r="G309" s="14"/>
      <c r="H309" s="209">
        <v>447.83199999999999</v>
      </c>
      <c r="I309" s="210"/>
      <c r="J309" s="14"/>
      <c r="K309" s="14"/>
      <c r="L309" s="206"/>
      <c r="M309" s="211"/>
      <c r="N309" s="212"/>
      <c r="O309" s="212"/>
      <c r="P309" s="212"/>
      <c r="Q309" s="212"/>
      <c r="R309" s="212"/>
      <c r="S309" s="212"/>
      <c r="T309" s="21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07" t="s">
        <v>136</v>
      </c>
      <c r="AU309" s="207" t="s">
        <v>83</v>
      </c>
      <c r="AV309" s="14" t="s">
        <v>134</v>
      </c>
      <c r="AW309" s="14" t="s">
        <v>30</v>
      </c>
      <c r="AX309" s="14" t="s">
        <v>81</v>
      </c>
      <c r="AY309" s="207" t="s">
        <v>127</v>
      </c>
    </row>
    <row r="310" s="2" customFormat="1" ht="32.4" customHeight="1">
      <c r="A310" s="37"/>
      <c r="B310" s="183"/>
      <c r="C310" s="184" t="s">
        <v>437</v>
      </c>
      <c r="D310" s="184" t="s">
        <v>129</v>
      </c>
      <c r="E310" s="185" t="s">
        <v>438</v>
      </c>
      <c r="F310" s="186" t="s">
        <v>439</v>
      </c>
      <c r="G310" s="187" t="s">
        <v>188</v>
      </c>
      <c r="H310" s="188">
        <v>447.83199999999999</v>
      </c>
      <c r="I310" s="189"/>
      <c r="J310" s="190">
        <f>ROUND(I310*H310,2)</f>
        <v>0</v>
      </c>
      <c r="K310" s="186" t="s">
        <v>133</v>
      </c>
      <c r="L310" s="38"/>
      <c r="M310" s="191" t="s">
        <v>1</v>
      </c>
      <c r="N310" s="192" t="s">
        <v>38</v>
      </c>
      <c r="O310" s="76"/>
      <c r="P310" s="193">
        <f>O310*H310</f>
        <v>0</v>
      </c>
      <c r="Q310" s="193">
        <v>0</v>
      </c>
      <c r="R310" s="193">
        <f>Q310*H310</f>
        <v>0</v>
      </c>
      <c r="S310" s="193">
        <v>0</v>
      </c>
      <c r="T310" s="19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5" t="s">
        <v>134</v>
      </c>
      <c r="AT310" s="195" t="s">
        <v>129</v>
      </c>
      <c r="AU310" s="195" t="s">
        <v>83</v>
      </c>
      <c r="AY310" s="18" t="s">
        <v>127</v>
      </c>
      <c r="BE310" s="196">
        <f>IF(N310="základní",J310,0)</f>
        <v>0</v>
      </c>
      <c r="BF310" s="196">
        <f>IF(N310="snížená",J310,0)</f>
        <v>0</v>
      </c>
      <c r="BG310" s="196">
        <f>IF(N310="zákl. přenesená",J310,0)</f>
        <v>0</v>
      </c>
      <c r="BH310" s="196">
        <f>IF(N310="sníž. přenesená",J310,0)</f>
        <v>0</v>
      </c>
      <c r="BI310" s="196">
        <f>IF(N310="nulová",J310,0)</f>
        <v>0</v>
      </c>
      <c r="BJ310" s="18" t="s">
        <v>81</v>
      </c>
      <c r="BK310" s="196">
        <f>ROUND(I310*H310,2)</f>
        <v>0</v>
      </c>
      <c r="BL310" s="18" t="s">
        <v>134</v>
      </c>
      <c r="BM310" s="195" t="s">
        <v>440</v>
      </c>
    </row>
    <row r="311" s="2" customFormat="1" ht="86.4" customHeight="1">
      <c r="A311" s="37"/>
      <c r="B311" s="183"/>
      <c r="C311" s="184" t="s">
        <v>441</v>
      </c>
      <c r="D311" s="184" t="s">
        <v>129</v>
      </c>
      <c r="E311" s="185" t="s">
        <v>442</v>
      </c>
      <c r="F311" s="186" t="s">
        <v>443</v>
      </c>
      <c r="G311" s="187" t="s">
        <v>237</v>
      </c>
      <c r="H311" s="188">
        <v>7.0419999999999998</v>
      </c>
      <c r="I311" s="189"/>
      <c r="J311" s="190">
        <f>ROUND(I311*H311,2)</f>
        <v>0</v>
      </c>
      <c r="K311" s="186" t="s">
        <v>133</v>
      </c>
      <c r="L311" s="38"/>
      <c r="M311" s="191" t="s">
        <v>1</v>
      </c>
      <c r="N311" s="192" t="s">
        <v>38</v>
      </c>
      <c r="O311" s="76"/>
      <c r="P311" s="193">
        <f>O311*H311</f>
        <v>0</v>
      </c>
      <c r="Q311" s="193">
        <v>1.0551600000000001</v>
      </c>
      <c r="R311" s="193">
        <f>Q311*H311</f>
        <v>7.4304367200000003</v>
      </c>
      <c r="S311" s="193">
        <v>0</v>
      </c>
      <c r="T311" s="19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5" t="s">
        <v>134</v>
      </c>
      <c r="AT311" s="195" t="s">
        <v>129</v>
      </c>
      <c r="AU311" s="195" t="s">
        <v>83</v>
      </c>
      <c r="AY311" s="18" t="s">
        <v>127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8" t="s">
        <v>81</v>
      </c>
      <c r="BK311" s="196">
        <f>ROUND(I311*H311,2)</f>
        <v>0</v>
      </c>
      <c r="BL311" s="18" t="s">
        <v>134</v>
      </c>
      <c r="BM311" s="195" t="s">
        <v>444</v>
      </c>
    </row>
    <row r="312" s="13" customFormat="1">
      <c r="A312" s="13"/>
      <c r="B312" s="197"/>
      <c r="C312" s="13"/>
      <c r="D312" s="198" t="s">
        <v>136</v>
      </c>
      <c r="E312" s="199" t="s">
        <v>1</v>
      </c>
      <c r="F312" s="200" t="s">
        <v>445</v>
      </c>
      <c r="G312" s="13"/>
      <c r="H312" s="201">
        <v>7.0419999999999998</v>
      </c>
      <c r="I312" s="202"/>
      <c r="J312" s="13"/>
      <c r="K312" s="13"/>
      <c r="L312" s="197"/>
      <c r="M312" s="203"/>
      <c r="N312" s="204"/>
      <c r="O312" s="204"/>
      <c r="P312" s="204"/>
      <c r="Q312" s="204"/>
      <c r="R312" s="204"/>
      <c r="S312" s="204"/>
      <c r="T312" s="20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9" t="s">
        <v>136</v>
      </c>
      <c r="AU312" s="199" t="s">
        <v>83</v>
      </c>
      <c r="AV312" s="13" t="s">
        <v>83</v>
      </c>
      <c r="AW312" s="13" t="s">
        <v>30</v>
      </c>
      <c r="AX312" s="13" t="s">
        <v>81</v>
      </c>
      <c r="AY312" s="199" t="s">
        <v>127</v>
      </c>
    </row>
    <row r="313" s="12" customFormat="1" ht="22.8" customHeight="1">
      <c r="A313" s="12"/>
      <c r="B313" s="170"/>
      <c r="C313" s="12"/>
      <c r="D313" s="171" t="s">
        <v>72</v>
      </c>
      <c r="E313" s="181" t="s">
        <v>162</v>
      </c>
      <c r="F313" s="181" t="s">
        <v>446</v>
      </c>
      <c r="G313" s="12"/>
      <c r="H313" s="12"/>
      <c r="I313" s="173"/>
      <c r="J313" s="182">
        <f>BK313</f>
        <v>0</v>
      </c>
      <c r="K313" s="12"/>
      <c r="L313" s="170"/>
      <c r="M313" s="175"/>
      <c r="N313" s="176"/>
      <c r="O313" s="176"/>
      <c r="P313" s="177">
        <f>SUM(P314:P389)</f>
        <v>0</v>
      </c>
      <c r="Q313" s="176"/>
      <c r="R313" s="177">
        <f>SUM(R314:R389)</f>
        <v>62.120309820000003</v>
      </c>
      <c r="S313" s="176"/>
      <c r="T313" s="178">
        <f>SUM(T314:T389)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71" t="s">
        <v>81</v>
      </c>
      <c r="AT313" s="179" t="s">
        <v>72</v>
      </c>
      <c r="AU313" s="179" t="s">
        <v>81</v>
      </c>
      <c r="AY313" s="171" t="s">
        <v>127</v>
      </c>
      <c r="BK313" s="180">
        <f>SUM(BK314:BK389)</f>
        <v>0</v>
      </c>
    </row>
    <row r="314" s="2" customFormat="1" ht="32.4" customHeight="1">
      <c r="A314" s="37"/>
      <c r="B314" s="183"/>
      <c r="C314" s="184" t="s">
        <v>447</v>
      </c>
      <c r="D314" s="184" t="s">
        <v>129</v>
      </c>
      <c r="E314" s="185" t="s">
        <v>448</v>
      </c>
      <c r="F314" s="186" t="s">
        <v>449</v>
      </c>
      <c r="G314" s="187" t="s">
        <v>188</v>
      </c>
      <c r="H314" s="188">
        <v>24.260000000000002</v>
      </c>
      <c r="I314" s="189"/>
      <c r="J314" s="190">
        <f>ROUND(I314*H314,2)</f>
        <v>0</v>
      </c>
      <c r="K314" s="186" t="s">
        <v>133</v>
      </c>
      <c r="L314" s="38"/>
      <c r="M314" s="191" t="s">
        <v>1</v>
      </c>
      <c r="N314" s="192" t="s">
        <v>38</v>
      </c>
      <c r="O314" s="76"/>
      <c r="P314" s="193">
        <f>O314*H314</f>
        <v>0</v>
      </c>
      <c r="Q314" s="193">
        <v>0.0073499999999999998</v>
      </c>
      <c r="R314" s="193">
        <f>Q314*H314</f>
        <v>0.178311</v>
      </c>
      <c r="S314" s="193">
        <v>0</v>
      </c>
      <c r="T314" s="19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5" t="s">
        <v>134</v>
      </c>
      <c r="AT314" s="195" t="s">
        <v>129</v>
      </c>
      <c r="AU314" s="195" t="s">
        <v>83</v>
      </c>
      <c r="AY314" s="18" t="s">
        <v>127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8" t="s">
        <v>81</v>
      </c>
      <c r="BK314" s="196">
        <f>ROUND(I314*H314,2)</f>
        <v>0</v>
      </c>
      <c r="BL314" s="18" t="s">
        <v>134</v>
      </c>
      <c r="BM314" s="195" t="s">
        <v>450</v>
      </c>
    </row>
    <row r="315" s="13" customFormat="1">
      <c r="A315" s="13"/>
      <c r="B315" s="197"/>
      <c r="C315" s="13"/>
      <c r="D315" s="198" t="s">
        <v>136</v>
      </c>
      <c r="E315" s="199" t="s">
        <v>1</v>
      </c>
      <c r="F315" s="200" t="s">
        <v>451</v>
      </c>
      <c r="G315" s="13"/>
      <c r="H315" s="201">
        <v>24.260000000000002</v>
      </c>
      <c r="I315" s="202"/>
      <c r="J315" s="13"/>
      <c r="K315" s="13"/>
      <c r="L315" s="197"/>
      <c r="M315" s="203"/>
      <c r="N315" s="204"/>
      <c r="O315" s="204"/>
      <c r="P315" s="204"/>
      <c r="Q315" s="204"/>
      <c r="R315" s="204"/>
      <c r="S315" s="204"/>
      <c r="T315" s="20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9" t="s">
        <v>136</v>
      </c>
      <c r="AU315" s="199" t="s">
        <v>83</v>
      </c>
      <c r="AV315" s="13" t="s">
        <v>83</v>
      </c>
      <c r="AW315" s="13" t="s">
        <v>30</v>
      </c>
      <c r="AX315" s="13" t="s">
        <v>81</v>
      </c>
      <c r="AY315" s="199" t="s">
        <v>127</v>
      </c>
    </row>
    <row r="316" s="2" customFormat="1" ht="54" customHeight="1">
      <c r="A316" s="37"/>
      <c r="B316" s="183"/>
      <c r="C316" s="184" t="s">
        <v>452</v>
      </c>
      <c r="D316" s="184" t="s">
        <v>129</v>
      </c>
      <c r="E316" s="185" t="s">
        <v>453</v>
      </c>
      <c r="F316" s="186" t="s">
        <v>454</v>
      </c>
      <c r="G316" s="187" t="s">
        <v>188</v>
      </c>
      <c r="H316" s="188">
        <v>24.260000000000002</v>
      </c>
      <c r="I316" s="189"/>
      <c r="J316" s="190">
        <f>ROUND(I316*H316,2)</f>
        <v>0</v>
      </c>
      <c r="K316" s="186" t="s">
        <v>133</v>
      </c>
      <c r="L316" s="38"/>
      <c r="M316" s="191" t="s">
        <v>1</v>
      </c>
      <c r="N316" s="192" t="s">
        <v>38</v>
      </c>
      <c r="O316" s="76"/>
      <c r="P316" s="193">
        <f>O316*H316</f>
        <v>0</v>
      </c>
      <c r="Q316" s="193">
        <v>0.018380000000000001</v>
      </c>
      <c r="R316" s="193">
        <f>Q316*H316</f>
        <v>0.44589880000000004</v>
      </c>
      <c r="S316" s="193">
        <v>0</v>
      </c>
      <c r="T316" s="19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5" t="s">
        <v>134</v>
      </c>
      <c r="AT316" s="195" t="s">
        <v>129</v>
      </c>
      <c r="AU316" s="195" t="s">
        <v>83</v>
      </c>
      <c r="AY316" s="18" t="s">
        <v>127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8" t="s">
        <v>81</v>
      </c>
      <c r="BK316" s="196">
        <f>ROUND(I316*H316,2)</f>
        <v>0</v>
      </c>
      <c r="BL316" s="18" t="s">
        <v>134</v>
      </c>
      <c r="BM316" s="195" t="s">
        <v>455</v>
      </c>
    </row>
    <row r="317" s="13" customFormat="1">
      <c r="A317" s="13"/>
      <c r="B317" s="197"/>
      <c r="C317" s="13"/>
      <c r="D317" s="198" t="s">
        <v>136</v>
      </c>
      <c r="E317" s="199" t="s">
        <v>1</v>
      </c>
      <c r="F317" s="200" t="s">
        <v>451</v>
      </c>
      <c r="G317" s="13"/>
      <c r="H317" s="201">
        <v>24.260000000000002</v>
      </c>
      <c r="I317" s="202"/>
      <c r="J317" s="13"/>
      <c r="K317" s="13"/>
      <c r="L317" s="197"/>
      <c r="M317" s="203"/>
      <c r="N317" s="204"/>
      <c r="O317" s="204"/>
      <c r="P317" s="204"/>
      <c r="Q317" s="204"/>
      <c r="R317" s="204"/>
      <c r="S317" s="204"/>
      <c r="T317" s="20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9" t="s">
        <v>136</v>
      </c>
      <c r="AU317" s="199" t="s">
        <v>83</v>
      </c>
      <c r="AV317" s="13" t="s">
        <v>83</v>
      </c>
      <c r="AW317" s="13" t="s">
        <v>30</v>
      </c>
      <c r="AX317" s="13" t="s">
        <v>81</v>
      </c>
      <c r="AY317" s="199" t="s">
        <v>127</v>
      </c>
    </row>
    <row r="318" s="2" customFormat="1" ht="32.4" customHeight="1">
      <c r="A318" s="37"/>
      <c r="B318" s="183"/>
      <c r="C318" s="184" t="s">
        <v>456</v>
      </c>
      <c r="D318" s="184" t="s">
        <v>129</v>
      </c>
      <c r="E318" s="185" t="s">
        <v>457</v>
      </c>
      <c r="F318" s="186" t="s">
        <v>458</v>
      </c>
      <c r="G318" s="187" t="s">
        <v>188</v>
      </c>
      <c r="H318" s="188">
        <v>615.11000000000001</v>
      </c>
      <c r="I318" s="189"/>
      <c r="J318" s="190">
        <f>ROUND(I318*H318,2)</f>
        <v>0</v>
      </c>
      <c r="K318" s="186" t="s">
        <v>133</v>
      </c>
      <c r="L318" s="38"/>
      <c r="M318" s="191" t="s">
        <v>1</v>
      </c>
      <c r="N318" s="192" t="s">
        <v>38</v>
      </c>
      <c r="O318" s="76"/>
      <c r="P318" s="193">
        <f>O318*H318</f>
        <v>0</v>
      </c>
      <c r="Q318" s="193">
        <v>0.0073499999999999998</v>
      </c>
      <c r="R318" s="193">
        <f>Q318*H318</f>
        <v>4.5210584999999996</v>
      </c>
      <c r="S318" s="193">
        <v>0</v>
      </c>
      <c r="T318" s="19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5" t="s">
        <v>134</v>
      </c>
      <c r="AT318" s="195" t="s">
        <v>129</v>
      </c>
      <c r="AU318" s="195" t="s">
        <v>83</v>
      </c>
      <c r="AY318" s="18" t="s">
        <v>127</v>
      </c>
      <c r="BE318" s="196">
        <f>IF(N318="základní",J318,0)</f>
        <v>0</v>
      </c>
      <c r="BF318" s="196">
        <f>IF(N318="snížená",J318,0)</f>
        <v>0</v>
      </c>
      <c r="BG318" s="196">
        <f>IF(N318="zákl. přenesená",J318,0)</f>
        <v>0</v>
      </c>
      <c r="BH318" s="196">
        <f>IF(N318="sníž. přenesená",J318,0)</f>
        <v>0</v>
      </c>
      <c r="BI318" s="196">
        <f>IF(N318="nulová",J318,0)</f>
        <v>0</v>
      </c>
      <c r="BJ318" s="18" t="s">
        <v>81</v>
      </c>
      <c r="BK318" s="196">
        <f>ROUND(I318*H318,2)</f>
        <v>0</v>
      </c>
      <c r="BL318" s="18" t="s">
        <v>134</v>
      </c>
      <c r="BM318" s="195" t="s">
        <v>459</v>
      </c>
    </row>
    <row r="319" s="13" customFormat="1">
      <c r="A319" s="13"/>
      <c r="B319" s="197"/>
      <c r="C319" s="13"/>
      <c r="D319" s="198" t="s">
        <v>136</v>
      </c>
      <c r="E319" s="199" t="s">
        <v>1</v>
      </c>
      <c r="F319" s="200" t="s">
        <v>460</v>
      </c>
      <c r="G319" s="13"/>
      <c r="H319" s="201">
        <v>669.48900000000003</v>
      </c>
      <c r="I319" s="202"/>
      <c r="J319" s="13"/>
      <c r="K319" s="13"/>
      <c r="L319" s="197"/>
      <c r="M319" s="203"/>
      <c r="N319" s="204"/>
      <c r="O319" s="204"/>
      <c r="P319" s="204"/>
      <c r="Q319" s="204"/>
      <c r="R319" s="204"/>
      <c r="S319" s="204"/>
      <c r="T319" s="20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9" t="s">
        <v>136</v>
      </c>
      <c r="AU319" s="199" t="s">
        <v>83</v>
      </c>
      <c r="AV319" s="13" t="s">
        <v>83</v>
      </c>
      <c r="AW319" s="13" t="s">
        <v>30</v>
      </c>
      <c r="AX319" s="13" t="s">
        <v>73</v>
      </c>
      <c r="AY319" s="199" t="s">
        <v>127</v>
      </c>
    </row>
    <row r="320" s="13" customFormat="1">
      <c r="A320" s="13"/>
      <c r="B320" s="197"/>
      <c r="C320" s="13"/>
      <c r="D320" s="198" t="s">
        <v>136</v>
      </c>
      <c r="E320" s="199" t="s">
        <v>1</v>
      </c>
      <c r="F320" s="200" t="s">
        <v>461</v>
      </c>
      <c r="G320" s="13"/>
      <c r="H320" s="201">
        <v>-54.378999999999998</v>
      </c>
      <c r="I320" s="202"/>
      <c r="J320" s="13"/>
      <c r="K320" s="13"/>
      <c r="L320" s="197"/>
      <c r="M320" s="203"/>
      <c r="N320" s="204"/>
      <c r="O320" s="204"/>
      <c r="P320" s="204"/>
      <c r="Q320" s="204"/>
      <c r="R320" s="204"/>
      <c r="S320" s="204"/>
      <c r="T320" s="20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9" t="s">
        <v>136</v>
      </c>
      <c r="AU320" s="199" t="s">
        <v>83</v>
      </c>
      <c r="AV320" s="13" t="s">
        <v>83</v>
      </c>
      <c r="AW320" s="13" t="s">
        <v>30</v>
      </c>
      <c r="AX320" s="13" t="s">
        <v>73</v>
      </c>
      <c r="AY320" s="199" t="s">
        <v>127</v>
      </c>
    </row>
    <row r="321" s="14" customFormat="1">
      <c r="A321" s="14"/>
      <c r="B321" s="206"/>
      <c r="C321" s="14"/>
      <c r="D321" s="198" t="s">
        <v>136</v>
      </c>
      <c r="E321" s="207" t="s">
        <v>1</v>
      </c>
      <c r="F321" s="208" t="s">
        <v>142</v>
      </c>
      <c r="G321" s="14"/>
      <c r="H321" s="209">
        <v>615.11000000000001</v>
      </c>
      <c r="I321" s="210"/>
      <c r="J321" s="14"/>
      <c r="K321" s="14"/>
      <c r="L321" s="206"/>
      <c r="M321" s="211"/>
      <c r="N321" s="212"/>
      <c r="O321" s="212"/>
      <c r="P321" s="212"/>
      <c r="Q321" s="212"/>
      <c r="R321" s="212"/>
      <c r="S321" s="212"/>
      <c r="T321" s="21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07" t="s">
        <v>136</v>
      </c>
      <c r="AU321" s="207" t="s">
        <v>83</v>
      </c>
      <c r="AV321" s="14" t="s">
        <v>134</v>
      </c>
      <c r="AW321" s="14" t="s">
        <v>30</v>
      </c>
      <c r="AX321" s="14" t="s">
        <v>81</v>
      </c>
      <c r="AY321" s="207" t="s">
        <v>127</v>
      </c>
    </row>
    <row r="322" s="2" customFormat="1" ht="32.4" customHeight="1">
      <c r="A322" s="37"/>
      <c r="B322" s="183"/>
      <c r="C322" s="184" t="s">
        <v>462</v>
      </c>
      <c r="D322" s="184" t="s">
        <v>129</v>
      </c>
      <c r="E322" s="185" t="s">
        <v>463</v>
      </c>
      <c r="F322" s="186" t="s">
        <v>464</v>
      </c>
      <c r="G322" s="187" t="s">
        <v>188</v>
      </c>
      <c r="H322" s="188">
        <v>237.374</v>
      </c>
      <c r="I322" s="189"/>
      <c r="J322" s="190">
        <f>ROUND(I322*H322,2)</f>
        <v>0</v>
      </c>
      <c r="K322" s="186" t="s">
        <v>133</v>
      </c>
      <c r="L322" s="38"/>
      <c r="M322" s="191" t="s">
        <v>1</v>
      </c>
      <c r="N322" s="192" t="s">
        <v>38</v>
      </c>
      <c r="O322" s="76"/>
      <c r="P322" s="193">
        <f>O322*H322</f>
        <v>0</v>
      </c>
      <c r="Q322" s="193">
        <v>0.015400000000000001</v>
      </c>
      <c r="R322" s="193">
        <f>Q322*H322</f>
        <v>3.6555596000000001</v>
      </c>
      <c r="S322" s="193">
        <v>0</v>
      </c>
      <c r="T322" s="19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5" t="s">
        <v>134</v>
      </c>
      <c r="AT322" s="195" t="s">
        <v>129</v>
      </c>
      <c r="AU322" s="195" t="s">
        <v>83</v>
      </c>
      <c r="AY322" s="18" t="s">
        <v>127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8" t="s">
        <v>81</v>
      </c>
      <c r="BK322" s="196">
        <f>ROUND(I322*H322,2)</f>
        <v>0</v>
      </c>
      <c r="BL322" s="18" t="s">
        <v>134</v>
      </c>
      <c r="BM322" s="195" t="s">
        <v>465</v>
      </c>
    </row>
    <row r="323" s="15" customFormat="1">
      <c r="A323" s="15"/>
      <c r="B323" s="214"/>
      <c r="C323" s="15"/>
      <c r="D323" s="198" t="s">
        <v>136</v>
      </c>
      <c r="E323" s="215" t="s">
        <v>1</v>
      </c>
      <c r="F323" s="216" t="s">
        <v>466</v>
      </c>
      <c r="G323" s="15"/>
      <c r="H323" s="215" t="s">
        <v>1</v>
      </c>
      <c r="I323" s="217"/>
      <c r="J323" s="15"/>
      <c r="K323" s="15"/>
      <c r="L323" s="214"/>
      <c r="M323" s="218"/>
      <c r="N323" s="219"/>
      <c r="O323" s="219"/>
      <c r="P323" s="219"/>
      <c r="Q323" s="219"/>
      <c r="R323" s="219"/>
      <c r="S323" s="219"/>
      <c r="T323" s="22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15" t="s">
        <v>136</v>
      </c>
      <c r="AU323" s="215" t="s">
        <v>83</v>
      </c>
      <c r="AV323" s="15" t="s">
        <v>81</v>
      </c>
      <c r="AW323" s="15" t="s">
        <v>30</v>
      </c>
      <c r="AX323" s="15" t="s">
        <v>73</v>
      </c>
      <c r="AY323" s="215" t="s">
        <v>127</v>
      </c>
    </row>
    <row r="324" s="15" customFormat="1">
      <c r="A324" s="15"/>
      <c r="B324" s="214"/>
      <c r="C324" s="15"/>
      <c r="D324" s="198" t="s">
        <v>136</v>
      </c>
      <c r="E324" s="215" t="s">
        <v>1</v>
      </c>
      <c r="F324" s="216" t="s">
        <v>467</v>
      </c>
      <c r="G324" s="15"/>
      <c r="H324" s="215" t="s">
        <v>1</v>
      </c>
      <c r="I324" s="217"/>
      <c r="J324" s="15"/>
      <c r="K324" s="15"/>
      <c r="L324" s="214"/>
      <c r="M324" s="218"/>
      <c r="N324" s="219"/>
      <c r="O324" s="219"/>
      <c r="P324" s="219"/>
      <c r="Q324" s="219"/>
      <c r="R324" s="219"/>
      <c r="S324" s="219"/>
      <c r="T324" s="22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15" t="s">
        <v>136</v>
      </c>
      <c r="AU324" s="215" t="s">
        <v>83</v>
      </c>
      <c r="AV324" s="15" t="s">
        <v>81</v>
      </c>
      <c r="AW324" s="15" t="s">
        <v>30</v>
      </c>
      <c r="AX324" s="15" t="s">
        <v>73</v>
      </c>
      <c r="AY324" s="215" t="s">
        <v>127</v>
      </c>
    </row>
    <row r="325" s="13" customFormat="1">
      <c r="A325" s="13"/>
      <c r="B325" s="197"/>
      <c r="C325" s="13"/>
      <c r="D325" s="198" t="s">
        <v>136</v>
      </c>
      <c r="E325" s="199" t="s">
        <v>1</v>
      </c>
      <c r="F325" s="200" t="s">
        <v>468</v>
      </c>
      <c r="G325" s="13"/>
      <c r="H325" s="201">
        <v>150.94200000000001</v>
      </c>
      <c r="I325" s="202"/>
      <c r="J325" s="13"/>
      <c r="K325" s="13"/>
      <c r="L325" s="197"/>
      <c r="M325" s="203"/>
      <c r="N325" s="204"/>
      <c r="O325" s="204"/>
      <c r="P325" s="204"/>
      <c r="Q325" s="204"/>
      <c r="R325" s="204"/>
      <c r="S325" s="204"/>
      <c r="T325" s="20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9" t="s">
        <v>136</v>
      </c>
      <c r="AU325" s="199" t="s">
        <v>83</v>
      </c>
      <c r="AV325" s="13" t="s">
        <v>83</v>
      </c>
      <c r="AW325" s="13" t="s">
        <v>30</v>
      </c>
      <c r="AX325" s="13" t="s">
        <v>73</v>
      </c>
      <c r="AY325" s="199" t="s">
        <v>127</v>
      </c>
    </row>
    <row r="326" s="13" customFormat="1">
      <c r="A326" s="13"/>
      <c r="B326" s="197"/>
      <c r="C326" s="13"/>
      <c r="D326" s="198" t="s">
        <v>136</v>
      </c>
      <c r="E326" s="199" t="s">
        <v>1</v>
      </c>
      <c r="F326" s="200" t="s">
        <v>469</v>
      </c>
      <c r="G326" s="13"/>
      <c r="H326" s="201">
        <v>48.014000000000003</v>
      </c>
      <c r="I326" s="202"/>
      <c r="J326" s="13"/>
      <c r="K326" s="13"/>
      <c r="L326" s="197"/>
      <c r="M326" s="203"/>
      <c r="N326" s="204"/>
      <c r="O326" s="204"/>
      <c r="P326" s="204"/>
      <c r="Q326" s="204"/>
      <c r="R326" s="204"/>
      <c r="S326" s="204"/>
      <c r="T326" s="20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9" t="s">
        <v>136</v>
      </c>
      <c r="AU326" s="199" t="s">
        <v>83</v>
      </c>
      <c r="AV326" s="13" t="s">
        <v>83</v>
      </c>
      <c r="AW326" s="13" t="s">
        <v>30</v>
      </c>
      <c r="AX326" s="13" t="s">
        <v>73</v>
      </c>
      <c r="AY326" s="199" t="s">
        <v>127</v>
      </c>
    </row>
    <row r="327" s="13" customFormat="1">
      <c r="A327" s="13"/>
      <c r="B327" s="197"/>
      <c r="C327" s="13"/>
      <c r="D327" s="198" t="s">
        <v>136</v>
      </c>
      <c r="E327" s="199" t="s">
        <v>1</v>
      </c>
      <c r="F327" s="200" t="s">
        <v>470</v>
      </c>
      <c r="G327" s="13"/>
      <c r="H327" s="201">
        <v>17.489999999999998</v>
      </c>
      <c r="I327" s="202"/>
      <c r="J327" s="13"/>
      <c r="K327" s="13"/>
      <c r="L327" s="197"/>
      <c r="M327" s="203"/>
      <c r="N327" s="204"/>
      <c r="O327" s="204"/>
      <c r="P327" s="204"/>
      <c r="Q327" s="204"/>
      <c r="R327" s="204"/>
      <c r="S327" s="204"/>
      <c r="T327" s="20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9" t="s">
        <v>136</v>
      </c>
      <c r="AU327" s="199" t="s">
        <v>83</v>
      </c>
      <c r="AV327" s="13" t="s">
        <v>83</v>
      </c>
      <c r="AW327" s="13" t="s">
        <v>30</v>
      </c>
      <c r="AX327" s="13" t="s">
        <v>73</v>
      </c>
      <c r="AY327" s="199" t="s">
        <v>127</v>
      </c>
    </row>
    <row r="328" s="13" customFormat="1">
      <c r="A328" s="13"/>
      <c r="B328" s="197"/>
      <c r="C328" s="13"/>
      <c r="D328" s="198" t="s">
        <v>136</v>
      </c>
      <c r="E328" s="199" t="s">
        <v>1</v>
      </c>
      <c r="F328" s="200" t="s">
        <v>471</v>
      </c>
      <c r="G328" s="13"/>
      <c r="H328" s="201">
        <v>20.928000000000001</v>
      </c>
      <c r="I328" s="202"/>
      <c r="J328" s="13"/>
      <c r="K328" s="13"/>
      <c r="L328" s="197"/>
      <c r="M328" s="203"/>
      <c r="N328" s="204"/>
      <c r="O328" s="204"/>
      <c r="P328" s="204"/>
      <c r="Q328" s="204"/>
      <c r="R328" s="204"/>
      <c r="S328" s="204"/>
      <c r="T328" s="20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9" t="s">
        <v>136</v>
      </c>
      <c r="AU328" s="199" t="s">
        <v>83</v>
      </c>
      <c r="AV328" s="13" t="s">
        <v>83</v>
      </c>
      <c r="AW328" s="13" t="s">
        <v>30</v>
      </c>
      <c r="AX328" s="13" t="s">
        <v>73</v>
      </c>
      <c r="AY328" s="199" t="s">
        <v>127</v>
      </c>
    </row>
    <row r="329" s="14" customFormat="1">
      <c r="A329" s="14"/>
      <c r="B329" s="206"/>
      <c r="C329" s="14"/>
      <c r="D329" s="198" t="s">
        <v>136</v>
      </c>
      <c r="E329" s="207" t="s">
        <v>1</v>
      </c>
      <c r="F329" s="208" t="s">
        <v>142</v>
      </c>
      <c r="G329" s="14"/>
      <c r="H329" s="209">
        <v>237.37400000000002</v>
      </c>
      <c r="I329" s="210"/>
      <c r="J329" s="14"/>
      <c r="K329" s="14"/>
      <c r="L329" s="206"/>
      <c r="M329" s="211"/>
      <c r="N329" s="212"/>
      <c r="O329" s="212"/>
      <c r="P329" s="212"/>
      <c r="Q329" s="212"/>
      <c r="R329" s="212"/>
      <c r="S329" s="212"/>
      <c r="T329" s="21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07" t="s">
        <v>136</v>
      </c>
      <c r="AU329" s="207" t="s">
        <v>83</v>
      </c>
      <c r="AV329" s="14" t="s">
        <v>134</v>
      </c>
      <c r="AW329" s="14" t="s">
        <v>30</v>
      </c>
      <c r="AX329" s="14" t="s">
        <v>81</v>
      </c>
      <c r="AY329" s="207" t="s">
        <v>127</v>
      </c>
    </row>
    <row r="330" s="2" customFormat="1" ht="43.2" customHeight="1">
      <c r="A330" s="37"/>
      <c r="B330" s="183"/>
      <c r="C330" s="184" t="s">
        <v>472</v>
      </c>
      <c r="D330" s="184" t="s">
        <v>129</v>
      </c>
      <c r="E330" s="185" t="s">
        <v>473</v>
      </c>
      <c r="F330" s="186" t="s">
        <v>474</v>
      </c>
      <c r="G330" s="187" t="s">
        <v>188</v>
      </c>
      <c r="H330" s="188">
        <v>377.73599999999999</v>
      </c>
      <c r="I330" s="189"/>
      <c r="J330" s="190">
        <f>ROUND(I330*H330,2)</f>
        <v>0</v>
      </c>
      <c r="K330" s="186" t="s">
        <v>133</v>
      </c>
      <c r="L330" s="38"/>
      <c r="M330" s="191" t="s">
        <v>1</v>
      </c>
      <c r="N330" s="192" t="s">
        <v>38</v>
      </c>
      <c r="O330" s="76"/>
      <c r="P330" s="193">
        <f>O330*H330</f>
        <v>0</v>
      </c>
      <c r="Q330" s="193">
        <v>0.018380000000000001</v>
      </c>
      <c r="R330" s="193">
        <f>Q330*H330</f>
        <v>6.9427876800000004</v>
      </c>
      <c r="S330" s="193">
        <v>0</v>
      </c>
      <c r="T330" s="19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5" t="s">
        <v>134</v>
      </c>
      <c r="AT330" s="195" t="s">
        <v>129</v>
      </c>
      <c r="AU330" s="195" t="s">
        <v>83</v>
      </c>
      <c r="AY330" s="18" t="s">
        <v>127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8" t="s">
        <v>81</v>
      </c>
      <c r="BK330" s="196">
        <f>ROUND(I330*H330,2)</f>
        <v>0</v>
      </c>
      <c r="BL330" s="18" t="s">
        <v>134</v>
      </c>
      <c r="BM330" s="195" t="s">
        <v>475</v>
      </c>
    </row>
    <row r="331" s="13" customFormat="1">
      <c r="A331" s="13"/>
      <c r="B331" s="197"/>
      <c r="C331" s="13"/>
      <c r="D331" s="198" t="s">
        <v>136</v>
      </c>
      <c r="E331" s="199" t="s">
        <v>1</v>
      </c>
      <c r="F331" s="200" t="s">
        <v>460</v>
      </c>
      <c r="G331" s="13"/>
      <c r="H331" s="201">
        <v>669.48900000000003</v>
      </c>
      <c r="I331" s="202"/>
      <c r="J331" s="13"/>
      <c r="K331" s="13"/>
      <c r="L331" s="197"/>
      <c r="M331" s="203"/>
      <c r="N331" s="204"/>
      <c r="O331" s="204"/>
      <c r="P331" s="204"/>
      <c r="Q331" s="204"/>
      <c r="R331" s="204"/>
      <c r="S331" s="204"/>
      <c r="T331" s="20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9" t="s">
        <v>136</v>
      </c>
      <c r="AU331" s="199" t="s">
        <v>83</v>
      </c>
      <c r="AV331" s="13" t="s">
        <v>83</v>
      </c>
      <c r="AW331" s="13" t="s">
        <v>30</v>
      </c>
      <c r="AX331" s="13" t="s">
        <v>73</v>
      </c>
      <c r="AY331" s="199" t="s">
        <v>127</v>
      </c>
    </row>
    <row r="332" s="13" customFormat="1">
      <c r="A332" s="13"/>
      <c r="B332" s="197"/>
      <c r="C332" s="13"/>
      <c r="D332" s="198" t="s">
        <v>136</v>
      </c>
      <c r="E332" s="199" t="s">
        <v>1</v>
      </c>
      <c r="F332" s="200" t="s">
        <v>461</v>
      </c>
      <c r="G332" s="13"/>
      <c r="H332" s="201">
        <v>-54.378999999999998</v>
      </c>
      <c r="I332" s="202"/>
      <c r="J332" s="13"/>
      <c r="K332" s="13"/>
      <c r="L332" s="197"/>
      <c r="M332" s="203"/>
      <c r="N332" s="204"/>
      <c r="O332" s="204"/>
      <c r="P332" s="204"/>
      <c r="Q332" s="204"/>
      <c r="R332" s="204"/>
      <c r="S332" s="204"/>
      <c r="T332" s="20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9" t="s">
        <v>136</v>
      </c>
      <c r="AU332" s="199" t="s">
        <v>83</v>
      </c>
      <c r="AV332" s="13" t="s">
        <v>83</v>
      </c>
      <c r="AW332" s="13" t="s">
        <v>30</v>
      </c>
      <c r="AX332" s="13" t="s">
        <v>73</v>
      </c>
      <c r="AY332" s="199" t="s">
        <v>127</v>
      </c>
    </row>
    <row r="333" s="13" customFormat="1">
      <c r="A333" s="13"/>
      <c r="B333" s="197"/>
      <c r="C333" s="13"/>
      <c r="D333" s="198" t="s">
        <v>136</v>
      </c>
      <c r="E333" s="199" t="s">
        <v>1</v>
      </c>
      <c r="F333" s="200" t="s">
        <v>476</v>
      </c>
      <c r="G333" s="13"/>
      <c r="H333" s="201">
        <v>-237.374</v>
      </c>
      <c r="I333" s="202"/>
      <c r="J333" s="13"/>
      <c r="K333" s="13"/>
      <c r="L333" s="197"/>
      <c r="M333" s="203"/>
      <c r="N333" s="204"/>
      <c r="O333" s="204"/>
      <c r="P333" s="204"/>
      <c r="Q333" s="204"/>
      <c r="R333" s="204"/>
      <c r="S333" s="204"/>
      <c r="T333" s="20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9" t="s">
        <v>136</v>
      </c>
      <c r="AU333" s="199" t="s">
        <v>83</v>
      </c>
      <c r="AV333" s="13" t="s">
        <v>83</v>
      </c>
      <c r="AW333" s="13" t="s">
        <v>30</v>
      </c>
      <c r="AX333" s="13" t="s">
        <v>73</v>
      </c>
      <c r="AY333" s="199" t="s">
        <v>127</v>
      </c>
    </row>
    <row r="334" s="14" customFormat="1">
      <c r="A334" s="14"/>
      <c r="B334" s="206"/>
      <c r="C334" s="14"/>
      <c r="D334" s="198" t="s">
        <v>136</v>
      </c>
      <c r="E334" s="207" t="s">
        <v>1</v>
      </c>
      <c r="F334" s="208" t="s">
        <v>142</v>
      </c>
      <c r="G334" s="14"/>
      <c r="H334" s="209">
        <v>377.73599999999999</v>
      </c>
      <c r="I334" s="210"/>
      <c r="J334" s="14"/>
      <c r="K334" s="14"/>
      <c r="L334" s="206"/>
      <c r="M334" s="211"/>
      <c r="N334" s="212"/>
      <c r="O334" s="212"/>
      <c r="P334" s="212"/>
      <c r="Q334" s="212"/>
      <c r="R334" s="212"/>
      <c r="S334" s="212"/>
      <c r="T334" s="21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7" t="s">
        <v>136</v>
      </c>
      <c r="AU334" s="207" t="s">
        <v>83</v>
      </c>
      <c r="AV334" s="14" t="s">
        <v>134</v>
      </c>
      <c r="AW334" s="14" t="s">
        <v>30</v>
      </c>
      <c r="AX334" s="14" t="s">
        <v>81</v>
      </c>
      <c r="AY334" s="207" t="s">
        <v>127</v>
      </c>
    </row>
    <row r="335" s="2" customFormat="1" ht="32.4" customHeight="1">
      <c r="A335" s="37"/>
      <c r="B335" s="183"/>
      <c r="C335" s="184" t="s">
        <v>477</v>
      </c>
      <c r="D335" s="184" t="s">
        <v>129</v>
      </c>
      <c r="E335" s="185" t="s">
        <v>478</v>
      </c>
      <c r="F335" s="186" t="s">
        <v>479</v>
      </c>
      <c r="G335" s="187" t="s">
        <v>188</v>
      </c>
      <c r="H335" s="188">
        <v>186.65600000000001</v>
      </c>
      <c r="I335" s="189"/>
      <c r="J335" s="190">
        <f>ROUND(I335*H335,2)</f>
        <v>0</v>
      </c>
      <c r="K335" s="186" t="s">
        <v>133</v>
      </c>
      <c r="L335" s="38"/>
      <c r="M335" s="191" t="s">
        <v>1</v>
      </c>
      <c r="N335" s="192" t="s">
        <v>38</v>
      </c>
      <c r="O335" s="76"/>
      <c r="P335" s="193">
        <f>O335*H335</f>
        <v>0</v>
      </c>
      <c r="Q335" s="193">
        <v>0.0073499999999999998</v>
      </c>
      <c r="R335" s="193">
        <f>Q335*H335</f>
        <v>1.3719216000000001</v>
      </c>
      <c r="S335" s="193">
        <v>0</v>
      </c>
      <c r="T335" s="19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5" t="s">
        <v>134</v>
      </c>
      <c r="AT335" s="195" t="s">
        <v>129</v>
      </c>
      <c r="AU335" s="195" t="s">
        <v>83</v>
      </c>
      <c r="AY335" s="18" t="s">
        <v>127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8" t="s">
        <v>81</v>
      </c>
      <c r="BK335" s="196">
        <f>ROUND(I335*H335,2)</f>
        <v>0</v>
      </c>
      <c r="BL335" s="18" t="s">
        <v>134</v>
      </c>
      <c r="BM335" s="195" t="s">
        <v>480</v>
      </c>
    </row>
    <row r="336" s="13" customFormat="1">
      <c r="A336" s="13"/>
      <c r="B336" s="197"/>
      <c r="C336" s="13"/>
      <c r="D336" s="198" t="s">
        <v>136</v>
      </c>
      <c r="E336" s="199" t="s">
        <v>1</v>
      </c>
      <c r="F336" s="200" t="s">
        <v>481</v>
      </c>
      <c r="G336" s="13"/>
      <c r="H336" s="201">
        <v>186.65600000000001</v>
      </c>
      <c r="I336" s="202"/>
      <c r="J336" s="13"/>
      <c r="K336" s="13"/>
      <c r="L336" s="197"/>
      <c r="M336" s="203"/>
      <c r="N336" s="204"/>
      <c r="O336" s="204"/>
      <c r="P336" s="204"/>
      <c r="Q336" s="204"/>
      <c r="R336" s="204"/>
      <c r="S336" s="204"/>
      <c r="T336" s="20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9" t="s">
        <v>136</v>
      </c>
      <c r="AU336" s="199" t="s">
        <v>83</v>
      </c>
      <c r="AV336" s="13" t="s">
        <v>83</v>
      </c>
      <c r="AW336" s="13" t="s">
        <v>30</v>
      </c>
      <c r="AX336" s="13" t="s">
        <v>81</v>
      </c>
      <c r="AY336" s="199" t="s">
        <v>127</v>
      </c>
    </row>
    <row r="337" s="2" customFormat="1" ht="43.2" customHeight="1">
      <c r="A337" s="37"/>
      <c r="B337" s="183"/>
      <c r="C337" s="184" t="s">
        <v>482</v>
      </c>
      <c r="D337" s="184" t="s">
        <v>129</v>
      </c>
      <c r="E337" s="185" t="s">
        <v>483</v>
      </c>
      <c r="F337" s="186" t="s">
        <v>484</v>
      </c>
      <c r="G337" s="187" t="s">
        <v>205</v>
      </c>
      <c r="H337" s="188">
        <v>74.519999999999996</v>
      </c>
      <c r="I337" s="189"/>
      <c r="J337" s="190">
        <f>ROUND(I337*H337,2)</f>
        <v>0</v>
      </c>
      <c r="K337" s="186" t="s">
        <v>133</v>
      </c>
      <c r="L337" s="38"/>
      <c r="M337" s="191" t="s">
        <v>1</v>
      </c>
      <c r="N337" s="192" t="s">
        <v>38</v>
      </c>
      <c r="O337" s="76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5" t="s">
        <v>134</v>
      </c>
      <c r="AT337" s="195" t="s">
        <v>129</v>
      </c>
      <c r="AU337" s="195" t="s">
        <v>83</v>
      </c>
      <c r="AY337" s="18" t="s">
        <v>127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8" t="s">
        <v>81</v>
      </c>
      <c r="BK337" s="196">
        <f>ROUND(I337*H337,2)</f>
        <v>0</v>
      </c>
      <c r="BL337" s="18" t="s">
        <v>134</v>
      </c>
      <c r="BM337" s="195" t="s">
        <v>485</v>
      </c>
    </row>
    <row r="338" s="13" customFormat="1">
      <c r="A338" s="13"/>
      <c r="B338" s="197"/>
      <c r="C338" s="13"/>
      <c r="D338" s="198" t="s">
        <v>136</v>
      </c>
      <c r="E338" s="199" t="s">
        <v>1</v>
      </c>
      <c r="F338" s="200" t="s">
        <v>486</v>
      </c>
      <c r="G338" s="13"/>
      <c r="H338" s="201">
        <v>74.519999999999996</v>
      </c>
      <c r="I338" s="202"/>
      <c r="J338" s="13"/>
      <c r="K338" s="13"/>
      <c r="L338" s="197"/>
      <c r="M338" s="203"/>
      <c r="N338" s="204"/>
      <c r="O338" s="204"/>
      <c r="P338" s="204"/>
      <c r="Q338" s="204"/>
      <c r="R338" s="204"/>
      <c r="S338" s="204"/>
      <c r="T338" s="20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9" t="s">
        <v>136</v>
      </c>
      <c r="AU338" s="199" t="s">
        <v>83</v>
      </c>
      <c r="AV338" s="13" t="s">
        <v>83</v>
      </c>
      <c r="AW338" s="13" t="s">
        <v>30</v>
      </c>
      <c r="AX338" s="13" t="s">
        <v>81</v>
      </c>
      <c r="AY338" s="199" t="s">
        <v>127</v>
      </c>
    </row>
    <row r="339" s="2" customFormat="1" ht="21.6" customHeight="1">
      <c r="A339" s="37"/>
      <c r="B339" s="183"/>
      <c r="C339" s="221" t="s">
        <v>487</v>
      </c>
      <c r="D339" s="221" t="s">
        <v>192</v>
      </c>
      <c r="E339" s="222" t="s">
        <v>488</v>
      </c>
      <c r="F339" s="223" t="s">
        <v>489</v>
      </c>
      <c r="G339" s="224" t="s">
        <v>205</v>
      </c>
      <c r="H339" s="225">
        <v>81.971999999999994</v>
      </c>
      <c r="I339" s="226"/>
      <c r="J339" s="227">
        <f>ROUND(I339*H339,2)</f>
        <v>0</v>
      </c>
      <c r="K339" s="223" t="s">
        <v>133</v>
      </c>
      <c r="L339" s="228"/>
      <c r="M339" s="229" t="s">
        <v>1</v>
      </c>
      <c r="N339" s="230" t="s">
        <v>38</v>
      </c>
      <c r="O339" s="76"/>
      <c r="P339" s="193">
        <f>O339*H339</f>
        <v>0</v>
      </c>
      <c r="Q339" s="193">
        <v>3.0000000000000001E-05</v>
      </c>
      <c r="R339" s="193">
        <f>Q339*H339</f>
        <v>0.0024591599999999997</v>
      </c>
      <c r="S339" s="193">
        <v>0</v>
      </c>
      <c r="T339" s="19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5" t="s">
        <v>175</v>
      </c>
      <c r="AT339" s="195" t="s">
        <v>192</v>
      </c>
      <c r="AU339" s="195" t="s">
        <v>83</v>
      </c>
      <c r="AY339" s="18" t="s">
        <v>127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8" t="s">
        <v>81</v>
      </c>
      <c r="BK339" s="196">
        <f>ROUND(I339*H339,2)</f>
        <v>0</v>
      </c>
      <c r="BL339" s="18" t="s">
        <v>134</v>
      </c>
      <c r="BM339" s="195" t="s">
        <v>490</v>
      </c>
    </row>
    <row r="340" s="13" customFormat="1">
      <c r="A340" s="13"/>
      <c r="B340" s="197"/>
      <c r="C340" s="13"/>
      <c r="D340" s="198" t="s">
        <v>136</v>
      </c>
      <c r="E340" s="199" t="s">
        <v>1</v>
      </c>
      <c r="F340" s="200" t="s">
        <v>491</v>
      </c>
      <c r="G340" s="13"/>
      <c r="H340" s="201">
        <v>81.971999999999994</v>
      </c>
      <c r="I340" s="202"/>
      <c r="J340" s="13"/>
      <c r="K340" s="13"/>
      <c r="L340" s="197"/>
      <c r="M340" s="203"/>
      <c r="N340" s="204"/>
      <c r="O340" s="204"/>
      <c r="P340" s="204"/>
      <c r="Q340" s="204"/>
      <c r="R340" s="204"/>
      <c r="S340" s="204"/>
      <c r="T340" s="20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9" t="s">
        <v>136</v>
      </c>
      <c r="AU340" s="199" t="s">
        <v>83</v>
      </c>
      <c r="AV340" s="13" t="s">
        <v>83</v>
      </c>
      <c r="AW340" s="13" t="s">
        <v>30</v>
      </c>
      <c r="AX340" s="13" t="s">
        <v>81</v>
      </c>
      <c r="AY340" s="199" t="s">
        <v>127</v>
      </c>
    </row>
    <row r="341" s="2" customFormat="1" ht="54" customHeight="1">
      <c r="A341" s="37"/>
      <c r="B341" s="183"/>
      <c r="C341" s="184" t="s">
        <v>492</v>
      </c>
      <c r="D341" s="184" t="s">
        <v>129</v>
      </c>
      <c r="E341" s="185" t="s">
        <v>493</v>
      </c>
      <c r="F341" s="186" t="s">
        <v>494</v>
      </c>
      <c r="G341" s="187" t="s">
        <v>205</v>
      </c>
      <c r="H341" s="188">
        <v>76.799999999999997</v>
      </c>
      <c r="I341" s="189"/>
      <c r="J341" s="190">
        <f>ROUND(I341*H341,2)</f>
        <v>0</v>
      </c>
      <c r="K341" s="186" t="s">
        <v>133</v>
      </c>
      <c r="L341" s="38"/>
      <c r="M341" s="191" t="s">
        <v>1</v>
      </c>
      <c r="N341" s="192" t="s">
        <v>38</v>
      </c>
      <c r="O341" s="76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5" t="s">
        <v>134</v>
      </c>
      <c r="AT341" s="195" t="s">
        <v>129</v>
      </c>
      <c r="AU341" s="195" t="s">
        <v>83</v>
      </c>
      <c r="AY341" s="18" t="s">
        <v>127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8" t="s">
        <v>81</v>
      </c>
      <c r="BK341" s="196">
        <f>ROUND(I341*H341,2)</f>
        <v>0</v>
      </c>
      <c r="BL341" s="18" t="s">
        <v>134</v>
      </c>
      <c r="BM341" s="195" t="s">
        <v>495</v>
      </c>
    </row>
    <row r="342" s="13" customFormat="1">
      <c r="A342" s="13"/>
      <c r="B342" s="197"/>
      <c r="C342" s="13"/>
      <c r="D342" s="198" t="s">
        <v>136</v>
      </c>
      <c r="E342" s="199" t="s">
        <v>1</v>
      </c>
      <c r="F342" s="200" t="s">
        <v>496</v>
      </c>
      <c r="G342" s="13"/>
      <c r="H342" s="201">
        <v>76.799999999999997</v>
      </c>
      <c r="I342" s="202"/>
      <c r="J342" s="13"/>
      <c r="K342" s="13"/>
      <c r="L342" s="197"/>
      <c r="M342" s="203"/>
      <c r="N342" s="204"/>
      <c r="O342" s="204"/>
      <c r="P342" s="204"/>
      <c r="Q342" s="204"/>
      <c r="R342" s="204"/>
      <c r="S342" s="204"/>
      <c r="T342" s="20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9" t="s">
        <v>136</v>
      </c>
      <c r="AU342" s="199" t="s">
        <v>83</v>
      </c>
      <c r="AV342" s="13" t="s">
        <v>83</v>
      </c>
      <c r="AW342" s="13" t="s">
        <v>30</v>
      </c>
      <c r="AX342" s="13" t="s">
        <v>81</v>
      </c>
      <c r="AY342" s="199" t="s">
        <v>127</v>
      </c>
    </row>
    <row r="343" s="2" customFormat="1" ht="21.6" customHeight="1">
      <c r="A343" s="37"/>
      <c r="B343" s="183"/>
      <c r="C343" s="221" t="s">
        <v>497</v>
      </c>
      <c r="D343" s="221" t="s">
        <v>192</v>
      </c>
      <c r="E343" s="222" t="s">
        <v>498</v>
      </c>
      <c r="F343" s="223" t="s">
        <v>499</v>
      </c>
      <c r="G343" s="224" t="s">
        <v>205</v>
      </c>
      <c r="H343" s="225">
        <v>84.480000000000004</v>
      </c>
      <c r="I343" s="226"/>
      <c r="J343" s="227">
        <f>ROUND(I343*H343,2)</f>
        <v>0</v>
      </c>
      <c r="K343" s="223" t="s">
        <v>133</v>
      </c>
      <c r="L343" s="228"/>
      <c r="M343" s="229" t="s">
        <v>1</v>
      </c>
      <c r="N343" s="230" t="s">
        <v>38</v>
      </c>
      <c r="O343" s="76"/>
      <c r="P343" s="193">
        <f>O343*H343</f>
        <v>0</v>
      </c>
      <c r="Q343" s="193">
        <v>4.0000000000000003E-05</v>
      </c>
      <c r="R343" s="193">
        <f>Q343*H343</f>
        <v>0.0033792000000000006</v>
      </c>
      <c r="S343" s="193">
        <v>0</v>
      </c>
      <c r="T343" s="19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5" t="s">
        <v>175</v>
      </c>
      <c r="AT343" s="195" t="s">
        <v>192</v>
      </c>
      <c r="AU343" s="195" t="s">
        <v>83</v>
      </c>
      <c r="AY343" s="18" t="s">
        <v>127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8" t="s">
        <v>81</v>
      </c>
      <c r="BK343" s="196">
        <f>ROUND(I343*H343,2)</f>
        <v>0</v>
      </c>
      <c r="BL343" s="18" t="s">
        <v>134</v>
      </c>
      <c r="BM343" s="195" t="s">
        <v>500</v>
      </c>
    </row>
    <row r="344" s="13" customFormat="1">
      <c r="A344" s="13"/>
      <c r="B344" s="197"/>
      <c r="C344" s="13"/>
      <c r="D344" s="198" t="s">
        <v>136</v>
      </c>
      <c r="E344" s="199" t="s">
        <v>1</v>
      </c>
      <c r="F344" s="200" t="s">
        <v>501</v>
      </c>
      <c r="G344" s="13"/>
      <c r="H344" s="201">
        <v>84.480000000000004</v>
      </c>
      <c r="I344" s="202"/>
      <c r="J344" s="13"/>
      <c r="K344" s="13"/>
      <c r="L344" s="197"/>
      <c r="M344" s="203"/>
      <c r="N344" s="204"/>
      <c r="O344" s="204"/>
      <c r="P344" s="204"/>
      <c r="Q344" s="204"/>
      <c r="R344" s="204"/>
      <c r="S344" s="204"/>
      <c r="T344" s="20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9" t="s">
        <v>136</v>
      </c>
      <c r="AU344" s="199" t="s">
        <v>83</v>
      </c>
      <c r="AV344" s="13" t="s">
        <v>83</v>
      </c>
      <c r="AW344" s="13" t="s">
        <v>30</v>
      </c>
      <c r="AX344" s="13" t="s">
        <v>81</v>
      </c>
      <c r="AY344" s="199" t="s">
        <v>127</v>
      </c>
    </row>
    <row r="345" s="2" customFormat="1" ht="43.2" customHeight="1">
      <c r="A345" s="37"/>
      <c r="B345" s="183"/>
      <c r="C345" s="184" t="s">
        <v>502</v>
      </c>
      <c r="D345" s="184" t="s">
        <v>129</v>
      </c>
      <c r="E345" s="185" t="s">
        <v>503</v>
      </c>
      <c r="F345" s="186" t="s">
        <v>504</v>
      </c>
      <c r="G345" s="187" t="s">
        <v>188</v>
      </c>
      <c r="H345" s="188">
        <v>20.648</v>
      </c>
      <c r="I345" s="189"/>
      <c r="J345" s="190">
        <f>ROUND(I345*H345,2)</f>
        <v>0</v>
      </c>
      <c r="K345" s="186" t="s">
        <v>133</v>
      </c>
      <c r="L345" s="38"/>
      <c r="M345" s="191" t="s">
        <v>1</v>
      </c>
      <c r="N345" s="192" t="s">
        <v>38</v>
      </c>
      <c r="O345" s="76"/>
      <c r="P345" s="193">
        <f>O345*H345</f>
        <v>0</v>
      </c>
      <c r="Q345" s="193">
        <v>0.0083499999999999998</v>
      </c>
      <c r="R345" s="193">
        <f>Q345*H345</f>
        <v>0.1724108</v>
      </c>
      <c r="S345" s="193">
        <v>0</v>
      </c>
      <c r="T345" s="19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5" t="s">
        <v>134</v>
      </c>
      <c r="AT345" s="195" t="s">
        <v>129</v>
      </c>
      <c r="AU345" s="195" t="s">
        <v>83</v>
      </c>
      <c r="AY345" s="18" t="s">
        <v>127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8" t="s">
        <v>81</v>
      </c>
      <c r="BK345" s="196">
        <f>ROUND(I345*H345,2)</f>
        <v>0</v>
      </c>
      <c r="BL345" s="18" t="s">
        <v>134</v>
      </c>
      <c r="BM345" s="195" t="s">
        <v>505</v>
      </c>
    </row>
    <row r="346" s="13" customFormat="1">
      <c r="A346" s="13"/>
      <c r="B346" s="197"/>
      <c r="C346" s="13"/>
      <c r="D346" s="198" t="s">
        <v>136</v>
      </c>
      <c r="E346" s="199" t="s">
        <v>1</v>
      </c>
      <c r="F346" s="200" t="s">
        <v>506</v>
      </c>
      <c r="G346" s="13"/>
      <c r="H346" s="201">
        <v>20.648</v>
      </c>
      <c r="I346" s="202"/>
      <c r="J346" s="13"/>
      <c r="K346" s="13"/>
      <c r="L346" s="197"/>
      <c r="M346" s="203"/>
      <c r="N346" s="204"/>
      <c r="O346" s="204"/>
      <c r="P346" s="204"/>
      <c r="Q346" s="204"/>
      <c r="R346" s="204"/>
      <c r="S346" s="204"/>
      <c r="T346" s="20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9" t="s">
        <v>136</v>
      </c>
      <c r="AU346" s="199" t="s">
        <v>83</v>
      </c>
      <c r="AV346" s="13" t="s">
        <v>83</v>
      </c>
      <c r="AW346" s="13" t="s">
        <v>30</v>
      </c>
      <c r="AX346" s="13" t="s">
        <v>81</v>
      </c>
      <c r="AY346" s="199" t="s">
        <v>127</v>
      </c>
    </row>
    <row r="347" s="2" customFormat="1" ht="21.6" customHeight="1">
      <c r="A347" s="37"/>
      <c r="B347" s="183"/>
      <c r="C347" s="221" t="s">
        <v>507</v>
      </c>
      <c r="D347" s="221" t="s">
        <v>192</v>
      </c>
      <c r="E347" s="222" t="s">
        <v>508</v>
      </c>
      <c r="F347" s="223" t="s">
        <v>509</v>
      </c>
      <c r="G347" s="224" t="s">
        <v>132</v>
      </c>
      <c r="H347" s="225">
        <v>2.2709999999999999</v>
      </c>
      <c r="I347" s="226"/>
      <c r="J347" s="227">
        <f>ROUND(I347*H347,2)</f>
        <v>0</v>
      </c>
      <c r="K347" s="223" t="s">
        <v>133</v>
      </c>
      <c r="L347" s="228"/>
      <c r="M347" s="229" t="s">
        <v>1</v>
      </c>
      <c r="N347" s="230" t="s">
        <v>38</v>
      </c>
      <c r="O347" s="76"/>
      <c r="P347" s="193">
        <f>O347*H347</f>
        <v>0</v>
      </c>
      <c r="Q347" s="193">
        <v>0.032000000000000001</v>
      </c>
      <c r="R347" s="193">
        <f>Q347*H347</f>
        <v>0.072672</v>
      </c>
      <c r="S347" s="193">
        <v>0</v>
      </c>
      <c r="T347" s="19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5" t="s">
        <v>175</v>
      </c>
      <c r="AT347" s="195" t="s">
        <v>192</v>
      </c>
      <c r="AU347" s="195" t="s">
        <v>83</v>
      </c>
      <c r="AY347" s="18" t="s">
        <v>127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8" t="s">
        <v>81</v>
      </c>
      <c r="BK347" s="196">
        <f>ROUND(I347*H347,2)</f>
        <v>0</v>
      </c>
      <c r="BL347" s="18" t="s">
        <v>134</v>
      </c>
      <c r="BM347" s="195" t="s">
        <v>510</v>
      </c>
    </row>
    <row r="348" s="13" customFormat="1">
      <c r="A348" s="13"/>
      <c r="B348" s="197"/>
      <c r="C348" s="13"/>
      <c r="D348" s="198" t="s">
        <v>136</v>
      </c>
      <c r="E348" s="199" t="s">
        <v>1</v>
      </c>
      <c r="F348" s="200" t="s">
        <v>511</v>
      </c>
      <c r="G348" s="13"/>
      <c r="H348" s="201">
        <v>2.2709999999999999</v>
      </c>
      <c r="I348" s="202"/>
      <c r="J348" s="13"/>
      <c r="K348" s="13"/>
      <c r="L348" s="197"/>
      <c r="M348" s="203"/>
      <c r="N348" s="204"/>
      <c r="O348" s="204"/>
      <c r="P348" s="204"/>
      <c r="Q348" s="204"/>
      <c r="R348" s="204"/>
      <c r="S348" s="204"/>
      <c r="T348" s="20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9" t="s">
        <v>136</v>
      </c>
      <c r="AU348" s="199" t="s">
        <v>83</v>
      </c>
      <c r="AV348" s="13" t="s">
        <v>83</v>
      </c>
      <c r="AW348" s="13" t="s">
        <v>30</v>
      </c>
      <c r="AX348" s="13" t="s">
        <v>81</v>
      </c>
      <c r="AY348" s="199" t="s">
        <v>127</v>
      </c>
    </row>
    <row r="349" s="2" customFormat="1" ht="43.2" customHeight="1">
      <c r="A349" s="37"/>
      <c r="B349" s="183"/>
      <c r="C349" s="184" t="s">
        <v>512</v>
      </c>
      <c r="D349" s="184" t="s">
        <v>129</v>
      </c>
      <c r="E349" s="185" t="s">
        <v>513</v>
      </c>
      <c r="F349" s="186" t="s">
        <v>514</v>
      </c>
      <c r="G349" s="187" t="s">
        <v>188</v>
      </c>
      <c r="H349" s="188">
        <v>167.708</v>
      </c>
      <c r="I349" s="189"/>
      <c r="J349" s="190">
        <f>ROUND(I349*H349,2)</f>
        <v>0</v>
      </c>
      <c r="K349" s="186" t="s">
        <v>133</v>
      </c>
      <c r="L349" s="38"/>
      <c r="M349" s="191" t="s">
        <v>1</v>
      </c>
      <c r="N349" s="192" t="s">
        <v>38</v>
      </c>
      <c r="O349" s="76"/>
      <c r="P349" s="193">
        <f>O349*H349</f>
        <v>0</v>
      </c>
      <c r="Q349" s="193">
        <v>0.0085199999999999998</v>
      </c>
      <c r="R349" s="193">
        <f>Q349*H349</f>
        <v>1.4288721600000001</v>
      </c>
      <c r="S349" s="193">
        <v>0</v>
      </c>
      <c r="T349" s="19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5" t="s">
        <v>134</v>
      </c>
      <c r="AT349" s="195" t="s">
        <v>129</v>
      </c>
      <c r="AU349" s="195" t="s">
        <v>83</v>
      </c>
      <c r="AY349" s="18" t="s">
        <v>127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8" t="s">
        <v>81</v>
      </c>
      <c r="BK349" s="196">
        <f>ROUND(I349*H349,2)</f>
        <v>0</v>
      </c>
      <c r="BL349" s="18" t="s">
        <v>134</v>
      </c>
      <c r="BM349" s="195" t="s">
        <v>515</v>
      </c>
    </row>
    <row r="350" s="13" customFormat="1">
      <c r="A350" s="13"/>
      <c r="B350" s="197"/>
      <c r="C350" s="13"/>
      <c r="D350" s="198" t="s">
        <v>136</v>
      </c>
      <c r="E350" s="199" t="s">
        <v>1</v>
      </c>
      <c r="F350" s="200" t="s">
        <v>516</v>
      </c>
      <c r="G350" s="13"/>
      <c r="H350" s="201">
        <v>167.708</v>
      </c>
      <c r="I350" s="202"/>
      <c r="J350" s="13"/>
      <c r="K350" s="13"/>
      <c r="L350" s="197"/>
      <c r="M350" s="203"/>
      <c r="N350" s="204"/>
      <c r="O350" s="204"/>
      <c r="P350" s="204"/>
      <c r="Q350" s="204"/>
      <c r="R350" s="204"/>
      <c r="S350" s="204"/>
      <c r="T350" s="20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9" t="s">
        <v>136</v>
      </c>
      <c r="AU350" s="199" t="s">
        <v>83</v>
      </c>
      <c r="AV350" s="13" t="s">
        <v>83</v>
      </c>
      <c r="AW350" s="13" t="s">
        <v>30</v>
      </c>
      <c r="AX350" s="13" t="s">
        <v>81</v>
      </c>
      <c r="AY350" s="199" t="s">
        <v>127</v>
      </c>
    </row>
    <row r="351" s="2" customFormat="1" ht="14.4" customHeight="1">
      <c r="A351" s="37"/>
      <c r="B351" s="183"/>
      <c r="C351" s="221" t="s">
        <v>517</v>
      </c>
      <c r="D351" s="221" t="s">
        <v>192</v>
      </c>
      <c r="E351" s="222" t="s">
        <v>518</v>
      </c>
      <c r="F351" s="223" t="s">
        <v>519</v>
      </c>
      <c r="G351" s="224" t="s">
        <v>188</v>
      </c>
      <c r="H351" s="225">
        <v>184.47900000000001</v>
      </c>
      <c r="I351" s="226"/>
      <c r="J351" s="227">
        <f>ROUND(I351*H351,2)</f>
        <v>0</v>
      </c>
      <c r="K351" s="223" t="s">
        <v>133</v>
      </c>
      <c r="L351" s="228"/>
      <c r="M351" s="229" t="s">
        <v>1</v>
      </c>
      <c r="N351" s="230" t="s">
        <v>38</v>
      </c>
      <c r="O351" s="76"/>
      <c r="P351" s="193">
        <f>O351*H351</f>
        <v>0</v>
      </c>
      <c r="Q351" s="193">
        <v>0.0016999999999999999</v>
      </c>
      <c r="R351" s="193">
        <f>Q351*H351</f>
        <v>0.31361430000000001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175</v>
      </c>
      <c r="AT351" s="195" t="s">
        <v>192</v>
      </c>
      <c r="AU351" s="195" t="s">
        <v>83</v>
      </c>
      <c r="AY351" s="18" t="s">
        <v>127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8" t="s">
        <v>81</v>
      </c>
      <c r="BK351" s="196">
        <f>ROUND(I351*H351,2)</f>
        <v>0</v>
      </c>
      <c r="BL351" s="18" t="s">
        <v>134</v>
      </c>
      <c r="BM351" s="195" t="s">
        <v>520</v>
      </c>
    </row>
    <row r="352" s="13" customFormat="1">
      <c r="A352" s="13"/>
      <c r="B352" s="197"/>
      <c r="C352" s="13"/>
      <c r="D352" s="198" t="s">
        <v>136</v>
      </c>
      <c r="E352" s="199" t="s">
        <v>1</v>
      </c>
      <c r="F352" s="200" t="s">
        <v>521</v>
      </c>
      <c r="G352" s="13"/>
      <c r="H352" s="201">
        <v>184.47900000000001</v>
      </c>
      <c r="I352" s="202"/>
      <c r="J352" s="13"/>
      <c r="K352" s="13"/>
      <c r="L352" s="197"/>
      <c r="M352" s="203"/>
      <c r="N352" s="204"/>
      <c r="O352" s="204"/>
      <c r="P352" s="204"/>
      <c r="Q352" s="204"/>
      <c r="R352" s="204"/>
      <c r="S352" s="204"/>
      <c r="T352" s="20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9" t="s">
        <v>136</v>
      </c>
      <c r="AU352" s="199" t="s">
        <v>83</v>
      </c>
      <c r="AV352" s="13" t="s">
        <v>83</v>
      </c>
      <c r="AW352" s="13" t="s">
        <v>30</v>
      </c>
      <c r="AX352" s="13" t="s">
        <v>81</v>
      </c>
      <c r="AY352" s="199" t="s">
        <v>127</v>
      </c>
    </row>
    <row r="353" s="2" customFormat="1" ht="43.2" customHeight="1">
      <c r="A353" s="37"/>
      <c r="B353" s="183"/>
      <c r="C353" s="184" t="s">
        <v>522</v>
      </c>
      <c r="D353" s="184" t="s">
        <v>129</v>
      </c>
      <c r="E353" s="185" t="s">
        <v>523</v>
      </c>
      <c r="F353" s="186" t="s">
        <v>524</v>
      </c>
      <c r="G353" s="187" t="s">
        <v>188</v>
      </c>
      <c r="H353" s="188">
        <v>30.317</v>
      </c>
      <c r="I353" s="189"/>
      <c r="J353" s="190">
        <f>ROUND(I353*H353,2)</f>
        <v>0</v>
      </c>
      <c r="K353" s="186" t="s">
        <v>133</v>
      </c>
      <c r="L353" s="38"/>
      <c r="M353" s="191" t="s">
        <v>1</v>
      </c>
      <c r="N353" s="192" t="s">
        <v>38</v>
      </c>
      <c r="O353" s="76"/>
      <c r="P353" s="193">
        <f>O353*H353</f>
        <v>0</v>
      </c>
      <c r="Q353" s="193">
        <v>0.0065799999999999999</v>
      </c>
      <c r="R353" s="193">
        <f>Q353*H353</f>
        <v>0.19948585999999999</v>
      </c>
      <c r="S353" s="193">
        <v>0</v>
      </c>
      <c r="T353" s="19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5" t="s">
        <v>134</v>
      </c>
      <c r="AT353" s="195" t="s">
        <v>129</v>
      </c>
      <c r="AU353" s="195" t="s">
        <v>83</v>
      </c>
      <c r="AY353" s="18" t="s">
        <v>127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8" t="s">
        <v>81</v>
      </c>
      <c r="BK353" s="196">
        <f>ROUND(I353*H353,2)</f>
        <v>0</v>
      </c>
      <c r="BL353" s="18" t="s">
        <v>134</v>
      </c>
      <c r="BM353" s="195" t="s">
        <v>525</v>
      </c>
    </row>
    <row r="354" s="13" customFormat="1">
      <c r="A354" s="13"/>
      <c r="B354" s="197"/>
      <c r="C354" s="13"/>
      <c r="D354" s="198" t="s">
        <v>136</v>
      </c>
      <c r="E354" s="199" t="s">
        <v>1</v>
      </c>
      <c r="F354" s="200" t="s">
        <v>526</v>
      </c>
      <c r="G354" s="13"/>
      <c r="H354" s="201">
        <v>30.317</v>
      </c>
      <c r="I354" s="202"/>
      <c r="J354" s="13"/>
      <c r="K354" s="13"/>
      <c r="L354" s="197"/>
      <c r="M354" s="203"/>
      <c r="N354" s="204"/>
      <c r="O354" s="204"/>
      <c r="P354" s="204"/>
      <c r="Q354" s="204"/>
      <c r="R354" s="204"/>
      <c r="S354" s="204"/>
      <c r="T354" s="20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9" t="s">
        <v>136</v>
      </c>
      <c r="AU354" s="199" t="s">
        <v>83</v>
      </c>
      <c r="AV354" s="13" t="s">
        <v>83</v>
      </c>
      <c r="AW354" s="13" t="s">
        <v>30</v>
      </c>
      <c r="AX354" s="13" t="s">
        <v>81</v>
      </c>
      <c r="AY354" s="199" t="s">
        <v>127</v>
      </c>
    </row>
    <row r="355" s="2" customFormat="1" ht="14.4" customHeight="1">
      <c r="A355" s="37"/>
      <c r="B355" s="183"/>
      <c r="C355" s="221" t="s">
        <v>527</v>
      </c>
      <c r="D355" s="221" t="s">
        <v>192</v>
      </c>
      <c r="E355" s="222" t="s">
        <v>528</v>
      </c>
      <c r="F355" s="223" t="s">
        <v>529</v>
      </c>
      <c r="G355" s="224" t="s">
        <v>188</v>
      </c>
      <c r="H355" s="225">
        <v>33.348999999999997</v>
      </c>
      <c r="I355" s="226"/>
      <c r="J355" s="227">
        <f>ROUND(I355*H355,2)</f>
        <v>0</v>
      </c>
      <c r="K355" s="223" t="s">
        <v>133</v>
      </c>
      <c r="L355" s="228"/>
      <c r="M355" s="229" t="s">
        <v>1</v>
      </c>
      <c r="N355" s="230" t="s">
        <v>38</v>
      </c>
      <c r="O355" s="76"/>
      <c r="P355" s="193">
        <f>O355*H355</f>
        <v>0</v>
      </c>
      <c r="Q355" s="193">
        <v>0.00084999999999999995</v>
      </c>
      <c r="R355" s="193">
        <f>Q355*H355</f>
        <v>0.028346649999999994</v>
      </c>
      <c r="S355" s="193">
        <v>0</v>
      </c>
      <c r="T355" s="19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5" t="s">
        <v>175</v>
      </c>
      <c r="AT355" s="195" t="s">
        <v>192</v>
      </c>
      <c r="AU355" s="195" t="s">
        <v>83</v>
      </c>
      <c r="AY355" s="18" t="s">
        <v>127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8" t="s">
        <v>81</v>
      </c>
      <c r="BK355" s="196">
        <f>ROUND(I355*H355,2)</f>
        <v>0</v>
      </c>
      <c r="BL355" s="18" t="s">
        <v>134</v>
      </c>
      <c r="BM355" s="195" t="s">
        <v>530</v>
      </c>
    </row>
    <row r="356" s="13" customFormat="1">
      <c r="A356" s="13"/>
      <c r="B356" s="197"/>
      <c r="C356" s="13"/>
      <c r="D356" s="198" t="s">
        <v>136</v>
      </c>
      <c r="E356" s="199" t="s">
        <v>1</v>
      </c>
      <c r="F356" s="200" t="s">
        <v>531</v>
      </c>
      <c r="G356" s="13"/>
      <c r="H356" s="201">
        <v>33.348999999999997</v>
      </c>
      <c r="I356" s="202"/>
      <c r="J356" s="13"/>
      <c r="K356" s="13"/>
      <c r="L356" s="197"/>
      <c r="M356" s="203"/>
      <c r="N356" s="204"/>
      <c r="O356" s="204"/>
      <c r="P356" s="204"/>
      <c r="Q356" s="204"/>
      <c r="R356" s="204"/>
      <c r="S356" s="204"/>
      <c r="T356" s="20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9" t="s">
        <v>136</v>
      </c>
      <c r="AU356" s="199" t="s">
        <v>83</v>
      </c>
      <c r="AV356" s="13" t="s">
        <v>83</v>
      </c>
      <c r="AW356" s="13" t="s">
        <v>30</v>
      </c>
      <c r="AX356" s="13" t="s">
        <v>81</v>
      </c>
      <c r="AY356" s="199" t="s">
        <v>127</v>
      </c>
    </row>
    <row r="357" s="2" customFormat="1" ht="54" customHeight="1">
      <c r="A357" s="37"/>
      <c r="B357" s="183"/>
      <c r="C357" s="184" t="s">
        <v>532</v>
      </c>
      <c r="D357" s="184" t="s">
        <v>129</v>
      </c>
      <c r="E357" s="185" t="s">
        <v>533</v>
      </c>
      <c r="F357" s="186" t="s">
        <v>534</v>
      </c>
      <c r="G357" s="187" t="s">
        <v>205</v>
      </c>
      <c r="H357" s="188">
        <v>76.799999999999997</v>
      </c>
      <c r="I357" s="189"/>
      <c r="J357" s="190">
        <f>ROUND(I357*H357,2)</f>
        <v>0</v>
      </c>
      <c r="K357" s="186" t="s">
        <v>133</v>
      </c>
      <c r="L357" s="38"/>
      <c r="M357" s="191" t="s">
        <v>1</v>
      </c>
      <c r="N357" s="192" t="s">
        <v>38</v>
      </c>
      <c r="O357" s="76"/>
      <c r="P357" s="193">
        <f>O357*H357</f>
        <v>0</v>
      </c>
      <c r="Q357" s="193">
        <v>0.0017600000000000001</v>
      </c>
      <c r="R357" s="193">
        <f>Q357*H357</f>
        <v>0.13516800000000001</v>
      </c>
      <c r="S357" s="193">
        <v>0</v>
      </c>
      <c r="T357" s="19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5" t="s">
        <v>134</v>
      </c>
      <c r="AT357" s="195" t="s">
        <v>129</v>
      </c>
      <c r="AU357" s="195" t="s">
        <v>83</v>
      </c>
      <c r="AY357" s="18" t="s">
        <v>127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8" t="s">
        <v>81</v>
      </c>
      <c r="BK357" s="196">
        <f>ROUND(I357*H357,2)</f>
        <v>0</v>
      </c>
      <c r="BL357" s="18" t="s">
        <v>134</v>
      </c>
      <c r="BM357" s="195" t="s">
        <v>535</v>
      </c>
    </row>
    <row r="358" s="13" customFormat="1">
      <c r="A358" s="13"/>
      <c r="B358" s="197"/>
      <c r="C358" s="13"/>
      <c r="D358" s="198" t="s">
        <v>136</v>
      </c>
      <c r="E358" s="199" t="s">
        <v>1</v>
      </c>
      <c r="F358" s="200" t="s">
        <v>536</v>
      </c>
      <c r="G358" s="13"/>
      <c r="H358" s="201">
        <v>76.799999999999997</v>
      </c>
      <c r="I358" s="202"/>
      <c r="J358" s="13"/>
      <c r="K358" s="13"/>
      <c r="L358" s="197"/>
      <c r="M358" s="203"/>
      <c r="N358" s="204"/>
      <c r="O358" s="204"/>
      <c r="P358" s="204"/>
      <c r="Q358" s="204"/>
      <c r="R358" s="204"/>
      <c r="S358" s="204"/>
      <c r="T358" s="20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9" t="s">
        <v>136</v>
      </c>
      <c r="AU358" s="199" t="s">
        <v>83</v>
      </c>
      <c r="AV358" s="13" t="s">
        <v>83</v>
      </c>
      <c r="AW358" s="13" t="s">
        <v>30</v>
      </c>
      <c r="AX358" s="13" t="s">
        <v>81</v>
      </c>
      <c r="AY358" s="199" t="s">
        <v>127</v>
      </c>
    </row>
    <row r="359" s="2" customFormat="1" ht="14.4" customHeight="1">
      <c r="A359" s="37"/>
      <c r="B359" s="183"/>
      <c r="C359" s="221" t="s">
        <v>537</v>
      </c>
      <c r="D359" s="221" t="s">
        <v>192</v>
      </c>
      <c r="E359" s="222" t="s">
        <v>538</v>
      </c>
      <c r="F359" s="223" t="s">
        <v>539</v>
      </c>
      <c r="G359" s="224" t="s">
        <v>188</v>
      </c>
      <c r="H359" s="225">
        <v>8.4480000000000004</v>
      </c>
      <c r="I359" s="226"/>
      <c r="J359" s="227">
        <f>ROUND(I359*H359,2)</f>
        <v>0</v>
      </c>
      <c r="K359" s="223" t="s">
        <v>133</v>
      </c>
      <c r="L359" s="228"/>
      <c r="M359" s="229" t="s">
        <v>1</v>
      </c>
      <c r="N359" s="230" t="s">
        <v>38</v>
      </c>
      <c r="O359" s="76"/>
      <c r="P359" s="193">
        <f>O359*H359</f>
        <v>0</v>
      </c>
      <c r="Q359" s="193">
        <v>0.00051000000000000004</v>
      </c>
      <c r="R359" s="193">
        <f>Q359*H359</f>
        <v>0.0043084800000000008</v>
      </c>
      <c r="S359" s="193">
        <v>0</v>
      </c>
      <c r="T359" s="19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5" t="s">
        <v>175</v>
      </c>
      <c r="AT359" s="195" t="s">
        <v>192</v>
      </c>
      <c r="AU359" s="195" t="s">
        <v>83</v>
      </c>
      <c r="AY359" s="18" t="s">
        <v>127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8" t="s">
        <v>81</v>
      </c>
      <c r="BK359" s="196">
        <f>ROUND(I359*H359,2)</f>
        <v>0</v>
      </c>
      <c r="BL359" s="18" t="s">
        <v>134</v>
      </c>
      <c r="BM359" s="195" t="s">
        <v>540</v>
      </c>
    </row>
    <row r="360" s="13" customFormat="1">
      <c r="A360" s="13"/>
      <c r="B360" s="197"/>
      <c r="C360" s="13"/>
      <c r="D360" s="198" t="s">
        <v>136</v>
      </c>
      <c r="E360" s="199" t="s">
        <v>1</v>
      </c>
      <c r="F360" s="200" t="s">
        <v>541</v>
      </c>
      <c r="G360" s="13"/>
      <c r="H360" s="201">
        <v>8.4480000000000004</v>
      </c>
      <c r="I360" s="202"/>
      <c r="J360" s="13"/>
      <c r="K360" s="13"/>
      <c r="L360" s="197"/>
      <c r="M360" s="203"/>
      <c r="N360" s="204"/>
      <c r="O360" s="204"/>
      <c r="P360" s="204"/>
      <c r="Q360" s="204"/>
      <c r="R360" s="204"/>
      <c r="S360" s="204"/>
      <c r="T360" s="20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9" t="s">
        <v>136</v>
      </c>
      <c r="AU360" s="199" t="s">
        <v>83</v>
      </c>
      <c r="AV360" s="13" t="s">
        <v>83</v>
      </c>
      <c r="AW360" s="13" t="s">
        <v>30</v>
      </c>
      <c r="AX360" s="13" t="s">
        <v>81</v>
      </c>
      <c r="AY360" s="199" t="s">
        <v>127</v>
      </c>
    </row>
    <row r="361" s="2" customFormat="1" ht="54" customHeight="1">
      <c r="A361" s="37"/>
      <c r="B361" s="183"/>
      <c r="C361" s="184" t="s">
        <v>542</v>
      </c>
      <c r="D361" s="184" t="s">
        <v>129</v>
      </c>
      <c r="E361" s="185" t="s">
        <v>543</v>
      </c>
      <c r="F361" s="186" t="s">
        <v>544</v>
      </c>
      <c r="G361" s="187" t="s">
        <v>188</v>
      </c>
      <c r="H361" s="188">
        <v>188.356</v>
      </c>
      <c r="I361" s="189"/>
      <c r="J361" s="190">
        <f>ROUND(I361*H361,2)</f>
        <v>0</v>
      </c>
      <c r="K361" s="186" t="s">
        <v>133</v>
      </c>
      <c r="L361" s="38"/>
      <c r="M361" s="191" t="s">
        <v>1</v>
      </c>
      <c r="N361" s="192" t="s">
        <v>38</v>
      </c>
      <c r="O361" s="76"/>
      <c r="P361" s="193">
        <f>O361*H361</f>
        <v>0</v>
      </c>
      <c r="Q361" s="193">
        <v>6.0000000000000002E-05</v>
      </c>
      <c r="R361" s="193">
        <f>Q361*H361</f>
        <v>0.01130136</v>
      </c>
      <c r="S361" s="193">
        <v>0</v>
      </c>
      <c r="T361" s="19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5" t="s">
        <v>134</v>
      </c>
      <c r="AT361" s="195" t="s">
        <v>129</v>
      </c>
      <c r="AU361" s="195" t="s">
        <v>83</v>
      </c>
      <c r="AY361" s="18" t="s">
        <v>127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8" t="s">
        <v>81</v>
      </c>
      <c r="BK361" s="196">
        <f>ROUND(I361*H361,2)</f>
        <v>0</v>
      </c>
      <c r="BL361" s="18" t="s">
        <v>134</v>
      </c>
      <c r="BM361" s="195" t="s">
        <v>545</v>
      </c>
    </row>
    <row r="362" s="13" customFormat="1">
      <c r="A362" s="13"/>
      <c r="B362" s="197"/>
      <c r="C362" s="13"/>
      <c r="D362" s="198" t="s">
        <v>136</v>
      </c>
      <c r="E362" s="199" t="s">
        <v>1</v>
      </c>
      <c r="F362" s="200" t="s">
        <v>546</v>
      </c>
      <c r="G362" s="13"/>
      <c r="H362" s="201">
        <v>188.356</v>
      </c>
      <c r="I362" s="202"/>
      <c r="J362" s="13"/>
      <c r="K362" s="13"/>
      <c r="L362" s="197"/>
      <c r="M362" s="203"/>
      <c r="N362" s="204"/>
      <c r="O362" s="204"/>
      <c r="P362" s="204"/>
      <c r="Q362" s="204"/>
      <c r="R362" s="204"/>
      <c r="S362" s="204"/>
      <c r="T362" s="20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9" t="s">
        <v>136</v>
      </c>
      <c r="AU362" s="199" t="s">
        <v>83</v>
      </c>
      <c r="AV362" s="13" t="s">
        <v>83</v>
      </c>
      <c r="AW362" s="13" t="s">
        <v>30</v>
      </c>
      <c r="AX362" s="13" t="s">
        <v>81</v>
      </c>
      <c r="AY362" s="199" t="s">
        <v>127</v>
      </c>
    </row>
    <row r="363" s="2" customFormat="1" ht="32.4" customHeight="1">
      <c r="A363" s="37"/>
      <c r="B363" s="183"/>
      <c r="C363" s="184" t="s">
        <v>547</v>
      </c>
      <c r="D363" s="184" t="s">
        <v>129</v>
      </c>
      <c r="E363" s="185" t="s">
        <v>548</v>
      </c>
      <c r="F363" s="186" t="s">
        <v>549</v>
      </c>
      <c r="G363" s="187" t="s">
        <v>205</v>
      </c>
      <c r="H363" s="188">
        <v>65.995999999999995</v>
      </c>
      <c r="I363" s="189"/>
      <c r="J363" s="190">
        <f>ROUND(I363*H363,2)</f>
        <v>0</v>
      </c>
      <c r="K363" s="186" t="s">
        <v>133</v>
      </c>
      <c r="L363" s="38"/>
      <c r="M363" s="191" t="s">
        <v>1</v>
      </c>
      <c r="N363" s="192" t="s">
        <v>38</v>
      </c>
      <c r="O363" s="76"/>
      <c r="P363" s="193">
        <f>O363*H363</f>
        <v>0</v>
      </c>
      <c r="Q363" s="193">
        <v>3.0000000000000001E-05</v>
      </c>
      <c r="R363" s="193">
        <f>Q363*H363</f>
        <v>0.0019798799999999998</v>
      </c>
      <c r="S363" s="193">
        <v>0</v>
      </c>
      <c r="T363" s="194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5" t="s">
        <v>134</v>
      </c>
      <c r="AT363" s="195" t="s">
        <v>129</v>
      </c>
      <c r="AU363" s="195" t="s">
        <v>83</v>
      </c>
      <c r="AY363" s="18" t="s">
        <v>127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8" t="s">
        <v>81</v>
      </c>
      <c r="BK363" s="196">
        <f>ROUND(I363*H363,2)</f>
        <v>0</v>
      </c>
      <c r="BL363" s="18" t="s">
        <v>134</v>
      </c>
      <c r="BM363" s="195" t="s">
        <v>550</v>
      </c>
    </row>
    <row r="364" s="13" customFormat="1">
      <c r="A364" s="13"/>
      <c r="B364" s="197"/>
      <c r="C364" s="13"/>
      <c r="D364" s="198" t="s">
        <v>136</v>
      </c>
      <c r="E364" s="199" t="s">
        <v>1</v>
      </c>
      <c r="F364" s="200" t="s">
        <v>551</v>
      </c>
      <c r="G364" s="13"/>
      <c r="H364" s="201">
        <v>65.995999999999995</v>
      </c>
      <c r="I364" s="202"/>
      <c r="J364" s="13"/>
      <c r="K364" s="13"/>
      <c r="L364" s="197"/>
      <c r="M364" s="203"/>
      <c r="N364" s="204"/>
      <c r="O364" s="204"/>
      <c r="P364" s="204"/>
      <c r="Q364" s="204"/>
      <c r="R364" s="204"/>
      <c r="S364" s="204"/>
      <c r="T364" s="20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9" t="s">
        <v>136</v>
      </c>
      <c r="AU364" s="199" t="s">
        <v>83</v>
      </c>
      <c r="AV364" s="13" t="s">
        <v>83</v>
      </c>
      <c r="AW364" s="13" t="s">
        <v>30</v>
      </c>
      <c r="AX364" s="13" t="s">
        <v>81</v>
      </c>
      <c r="AY364" s="199" t="s">
        <v>127</v>
      </c>
    </row>
    <row r="365" s="2" customFormat="1" ht="21.6" customHeight="1">
      <c r="A365" s="37"/>
      <c r="B365" s="183"/>
      <c r="C365" s="221" t="s">
        <v>552</v>
      </c>
      <c r="D365" s="221" t="s">
        <v>192</v>
      </c>
      <c r="E365" s="222" t="s">
        <v>553</v>
      </c>
      <c r="F365" s="223" t="s">
        <v>554</v>
      </c>
      <c r="G365" s="224" t="s">
        <v>205</v>
      </c>
      <c r="H365" s="225">
        <v>72.596000000000004</v>
      </c>
      <c r="I365" s="226"/>
      <c r="J365" s="227">
        <f>ROUND(I365*H365,2)</f>
        <v>0</v>
      </c>
      <c r="K365" s="223" t="s">
        <v>133</v>
      </c>
      <c r="L365" s="228"/>
      <c r="M365" s="229" t="s">
        <v>1</v>
      </c>
      <c r="N365" s="230" t="s">
        <v>38</v>
      </c>
      <c r="O365" s="76"/>
      <c r="P365" s="193">
        <f>O365*H365</f>
        <v>0</v>
      </c>
      <c r="Q365" s="193">
        <v>0.00032000000000000003</v>
      </c>
      <c r="R365" s="193">
        <f>Q365*H365</f>
        <v>0.023230720000000003</v>
      </c>
      <c r="S365" s="193">
        <v>0</v>
      </c>
      <c r="T365" s="19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5" t="s">
        <v>175</v>
      </c>
      <c r="AT365" s="195" t="s">
        <v>192</v>
      </c>
      <c r="AU365" s="195" t="s">
        <v>83</v>
      </c>
      <c r="AY365" s="18" t="s">
        <v>127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8" t="s">
        <v>81</v>
      </c>
      <c r="BK365" s="196">
        <f>ROUND(I365*H365,2)</f>
        <v>0</v>
      </c>
      <c r="BL365" s="18" t="s">
        <v>134</v>
      </c>
      <c r="BM365" s="195" t="s">
        <v>555</v>
      </c>
    </row>
    <row r="366" s="13" customFormat="1">
      <c r="A366" s="13"/>
      <c r="B366" s="197"/>
      <c r="C366" s="13"/>
      <c r="D366" s="198" t="s">
        <v>136</v>
      </c>
      <c r="E366" s="199" t="s">
        <v>1</v>
      </c>
      <c r="F366" s="200" t="s">
        <v>556</v>
      </c>
      <c r="G366" s="13"/>
      <c r="H366" s="201">
        <v>72.596000000000004</v>
      </c>
      <c r="I366" s="202"/>
      <c r="J366" s="13"/>
      <c r="K366" s="13"/>
      <c r="L366" s="197"/>
      <c r="M366" s="203"/>
      <c r="N366" s="204"/>
      <c r="O366" s="204"/>
      <c r="P366" s="204"/>
      <c r="Q366" s="204"/>
      <c r="R366" s="204"/>
      <c r="S366" s="204"/>
      <c r="T366" s="20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9" t="s">
        <v>136</v>
      </c>
      <c r="AU366" s="199" t="s">
        <v>83</v>
      </c>
      <c r="AV366" s="13" t="s">
        <v>83</v>
      </c>
      <c r="AW366" s="13" t="s">
        <v>30</v>
      </c>
      <c r="AX366" s="13" t="s">
        <v>81</v>
      </c>
      <c r="AY366" s="199" t="s">
        <v>127</v>
      </c>
    </row>
    <row r="367" s="2" customFormat="1" ht="32.4" customHeight="1">
      <c r="A367" s="37"/>
      <c r="B367" s="183"/>
      <c r="C367" s="184" t="s">
        <v>557</v>
      </c>
      <c r="D367" s="184" t="s">
        <v>129</v>
      </c>
      <c r="E367" s="185" t="s">
        <v>558</v>
      </c>
      <c r="F367" s="186" t="s">
        <v>559</v>
      </c>
      <c r="G367" s="187" t="s">
        <v>205</v>
      </c>
      <c r="H367" s="188">
        <v>1.8</v>
      </c>
      <c r="I367" s="189"/>
      <c r="J367" s="190">
        <f>ROUND(I367*H367,2)</f>
        <v>0</v>
      </c>
      <c r="K367" s="186" t="s">
        <v>133</v>
      </c>
      <c r="L367" s="38"/>
      <c r="M367" s="191" t="s">
        <v>1</v>
      </c>
      <c r="N367" s="192" t="s">
        <v>38</v>
      </c>
      <c r="O367" s="76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5" t="s">
        <v>134</v>
      </c>
      <c r="AT367" s="195" t="s">
        <v>129</v>
      </c>
      <c r="AU367" s="195" t="s">
        <v>83</v>
      </c>
      <c r="AY367" s="18" t="s">
        <v>127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8" t="s">
        <v>81</v>
      </c>
      <c r="BK367" s="196">
        <f>ROUND(I367*H367,2)</f>
        <v>0</v>
      </c>
      <c r="BL367" s="18" t="s">
        <v>134</v>
      </c>
      <c r="BM367" s="195" t="s">
        <v>560</v>
      </c>
    </row>
    <row r="368" s="2" customFormat="1" ht="21.6" customHeight="1">
      <c r="A368" s="37"/>
      <c r="B368" s="183"/>
      <c r="C368" s="221" t="s">
        <v>561</v>
      </c>
      <c r="D368" s="221" t="s">
        <v>192</v>
      </c>
      <c r="E368" s="222" t="s">
        <v>562</v>
      </c>
      <c r="F368" s="223" t="s">
        <v>563</v>
      </c>
      <c r="G368" s="224" t="s">
        <v>205</v>
      </c>
      <c r="H368" s="225">
        <v>1.98</v>
      </c>
      <c r="I368" s="226"/>
      <c r="J368" s="227">
        <f>ROUND(I368*H368,2)</f>
        <v>0</v>
      </c>
      <c r="K368" s="223" t="s">
        <v>133</v>
      </c>
      <c r="L368" s="228"/>
      <c r="M368" s="229" t="s">
        <v>1</v>
      </c>
      <c r="N368" s="230" t="s">
        <v>38</v>
      </c>
      <c r="O368" s="76"/>
      <c r="P368" s="193">
        <f>O368*H368</f>
        <v>0</v>
      </c>
      <c r="Q368" s="193">
        <v>0.00029999999999999997</v>
      </c>
      <c r="R368" s="193">
        <f>Q368*H368</f>
        <v>0.00059399999999999991</v>
      </c>
      <c r="S368" s="193">
        <v>0</v>
      </c>
      <c r="T368" s="19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5" t="s">
        <v>175</v>
      </c>
      <c r="AT368" s="195" t="s">
        <v>192</v>
      </c>
      <c r="AU368" s="195" t="s">
        <v>83</v>
      </c>
      <c r="AY368" s="18" t="s">
        <v>127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8" t="s">
        <v>81</v>
      </c>
      <c r="BK368" s="196">
        <f>ROUND(I368*H368,2)</f>
        <v>0</v>
      </c>
      <c r="BL368" s="18" t="s">
        <v>134</v>
      </c>
      <c r="BM368" s="195" t="s">
        <v>564</v>
      </c>
    </row>
    <row r="369" s="13" customFormat="1">
      <c r="A369" s="13"/>
      <c r="B369" s="197"/>
      <c r="C369" s="13"/>
      <c r="D369" s="198" t="s">
        <v>136</v>
      </c>
      <c r="E369" s="199" t="s">
        <v>1</v>
      </c>
      <c r="F369" s="200" t="s">
        <v>565</v>
      </c>
      <c r="G369" s="13"/>
      <c r="H369" s="201">
        <v>1.98</v>
      </c>
      <c r="I369" s="202"/>
      <c r="J369" s="13"/>
      <c r="K369" s="13"/>
      <c r="L369" s="197"/>
      <c r="M369" s="203"/>
      <c r="N369" s="204"/>
      <c r="O369" s="204"/>
      <c r="P369" s="204"/>
      <c r="Q369" s="204"/>
      <c r="R369" s="204"/>
      <c r="S369" s="204"/>
      <c r="T369" s="20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9" t="s">
        <v>136</v>
      </c>
      <c r="AU369" s="199" t="s">
        <v>83</v>
      </c>
      <c r="AV369" s="13" t="s">
        <v>83</v>
      </c>
      <c r="AW369" s="13" t="s">
        <v>30</v>
      </c>
      <c r="AX369" s="13" t="s">
        <v>81</v>
      </c>
      <c r="AY369" s="199" t="s">
        <v>127</v>
      </c>
    </row>
    <row r="370" s="2" customFormat="1" ht="32.4" customHeight="1">
      <c r="A370" s="37"/>
      <c r="B370" s="183"/>
      <c r="C370" s="184" t="s">
        <v>566</v>
      </c>
      <c r="D370" s="184" t="s">
        <v>129</v>
      </c>
      <c r="E370" s="185" t="s">
        <v>567</v>
      </c>
      <c r="F370" s="186" t="s">
        <v>568</v>
      </c>
      <c r="G370" s="187" t="s">
        <v>188</v>
      </c>
      <c r="H370" s="188">
        <v>188.356</v>
      </c>
      <c r="I370" s="189"/>
      <c r="J370" s="190">
        <f>ROUND(I370*H370,2)</f>
        <v>0</v>
      </c>
      <c r="K370" s="186" t="s">
        <v>133</v>
      </c>
      <c r="L370" s="38"/>
      <c r="M370" s="191" t="s">
        <v>1</v>
      </c>
      <c r="N370" s="192" t="s">
        <v>38</v>
      </c>
      <c r="O370" s="76"/>
      <c r="P370" s="193">
        <f>O370*H370</f>
        <v>0</v>
      </c>
      <c r="Q370" s="193">
        <v>0.023630000000000002</v>
      </c>
      <c r="R370" s="193">
        <f>Q370*H370</f>
        <v>4.4508522800000003</v>
      </c>
      <c r="S370" s="193">
        <v>0</v>
      </c>
      <c r="T370" s="19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5" t="s">
        <v>134</v>
      </c>
      <c r="AT370" s="195" t="s">
        <v>129</v>
      </c>
      <c r="AU370" s="195" t="s">
        <v>83</v>
      </c>
      <c r="AY370" s="18" t="s">
        <v>127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8" t="s">
        <v>81</v>
      </c>
      <c r="BK370" s="196">
        <f>ROUND(I370*H370,2)</f>
        <v>0</v>
      </c>
      <c r="BL370" s="18" t="s">
        <v>134</v>
      </c>
      <c r="BM370" s="195" t="s">
        <v>569</v>
      </c>
    </row>
    <row r="371" s="13" customFormat="1">
      <c r="A371" s="13"/>
      <c r="B371" s="197"/>
      <c r="C371" s="13"/>
      <c r="D371" s="198" t="s">
        <v>136</v>
      </c>
      <c r="E371" s="199" t="s">
        <v>1</v>
      </c>
      <c r="F371" s="200" t="s">
        <v>546</v>
      </c>
      <c r="G371" s="13"/>
      <c r="H371" s="201">
        <v>188.356</v>
      </c>
      <c r="I371" s="202"/>
      <c r="J371" s="13"/>
      <c r="K371" s="13"/>
      <c r="L371" s="197"/>
      <c r="M371" s="203"/>
      <c r="N371" s="204"/>
      <c r="O371" s="204"/>
      <c r="P371" s="204"/>
      <c r="Q371" s="204"/>
      <c r="R371" s="204"/>
      <c r="S371" s="204"/>
      <c r="T371" s="20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9" t="s">
        <v>136</v>
      </c>
      <c r="AU371" s="199" t="s">
        <v>83</v>
      </c>
      <c r="AV371" s="13" t="s">
        <v>83</v>
      </c>
      <c r="AW371" s="13" t="s">
        <v>30</v>
      </c>
      <c r="AX371" s="13" t="s">
        <v>81</v>
      </c>
      <c r="AY371" s="199" t="s">
        <v>127</v>
      </c>
    </row>
    <row r="372" s="2" customFormat="1" ht="43.2" customHeight="1">
      <c r="A372" s="37"/>
      <c r="B372" s="183"/>
      <c r="C372" s="184" t="s">
        <v>570</v>
      </c>
      <c r="D372" s="184" t="s">
        <v>129</v>
      </c>
      <c r="E372" s="185" t="s">
        <v>571</v>
      </c>
      <c r="F372" s="186" t="s">
        <v>572</v>
      </c>
      <c r="G372" s="187" t="s">
        <v>188</v>
      </c>
      <c r="H372" s="188">
        <v>196.036</v>
      </c>
      <c r="I372" s="189"/>
      <c r="J372" s="190">
        <f>ROUND(I372*H372,2)</f>
        <v>0</v>
      </c>
      <c r="K372" s="186" t="s">
        <v>133</v>
      </c>
      <c r="L372" s="38"/>
      <c r="M372" s="191" t="s">
        <v>1</v>
      </c>
      <c r="N372" s="192" t="s">
        <v>38</v>
      </c>
      <c r="O372" s="76"/>
      <c r="P372" s="193">
        <f>O372*H372</f>
        <v>0</v>
      </c>
      <c r="Q372" s="193">
        <v>0.0026800000000000001</v>
      </c>
      <c r="R372" s="193">
        <f>Q372*H372</f>
        <v>0.52537648000000003</v>
      </c>
      <c r="S372" s="193">
        <v>0</v>
      </c>
      <c r="T372" s="194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5" t="s">
        <v>134</v>
      </c>
      <c r="AT372" s="195" t="s">
        <v>129</v>
      </c>
      <c r="AU372" s="195" t="s">
        <v>83</v>
      </c>
      <c r="AY372" s="18" t="s">
        <v>127</v>
      </c>
      <c r="BE372" s="196">
        <f>IF(N372="základní",J372,0)</f>
        <v>0</v>
      </c>
      <c r="BF372" s="196">
        <f>IF(N372="snížená",J372,0)</f>
        <v>0</v>
      </c>
      <c r="BG372" s="196">
        <f>IF(N372="zákl. přenesená",J372,0)</f>
        <v>0</v>
      </c>
      <c r="BH372" s="196">
        <f>IF(N372="sníž. přenesená",J372,0)</f>
        <v>0</v>
      </c>
      <c r="BI372" s="196">
        <f>IF(N372="nulová",J372,0)</f>
        <v>0</v>
      </c>
      <c r="BJ372" s="18" t="s">
        <v>81</v>
      </c>
      <c r="BK372" s="196">
        <f>ROUND(I372*H372,2)</f>
        <v>0</v>
      </c>
      <c r="BL372" s="18" t="s">
        <v>134</v>
      </c>
      <c r="BM372" s="195" t="s">
        <v>573</v>
      </c>
    </row>
    <row r="373" s="13" customFormat="1">
      <c r="A373" s="13"/>
      <c r="B373" s="197"/>
      <c r="C373" s="13"/>
      <c r="D373" s="198" t="s">
        <v>136</v>
      </c>
      <c r="E373" s="199" t="s">
        <v>1</v>
      </c>
      <c r="F373" s="200" t="s">
        <v>574</v>
      </c>
      <c r="G373" s="13"/>
      <c r="H373" s="201">
        <v>196.036</v>
      </c>
      <c r="I373" s="202"/>
      <c r="J373" s="13"/>
      <c r="K373" s="13"/>
      <c r="L373" s="197"/>
      <c r="M373" s="203"/>
      <c r="N373" s="204"/>
      <c r="O373" s="204"/>
      <c r="P373" s="204"/>
      <c r="Q373" s="204"/>
      <c r="R373" s="204"/>
      <c r="S373" s="204"/>
      <c r="T373" s="20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9" t="s">
        <v>136</v>
      </c>
      <c r="AU373" s="199" t="s">
        <v>83</v>
      </c>
      <c r="AV373" s="13" t="s">
        <v>83</v>
      </c>
      <c r="AW373" s="13" t="s">
        <v>30</v>
      </c>
      <c r="AX373" s="13" t="s">
        <v>81</v>
      </c>
      <c r="AY373" s="199" t="s">
        <v>127</v>
      </c>
    </row>
    <row r="374" s="2" customFormat="1" ht="32.4" customHeight="1">
      <c r="A374" s="37"/>
      <c r="B374" s="183"/>
      <c r="C374" s="184" t="s">
        <v>575</v>
      </c>
      <c r="D374" s="184" t="s">
        <v>129</v>
      </c>
      <c r="E374" s="185" t="s">
        <v>576</v>
      </c>
      <c r="F374" s="186" t="s">
        <v>577</v>
      </c>
      <c r="G374" s="187" t="s">
        <v>132</v>
      </c>
      <c r="H374" s="188">
        <v>14.375</v>
      </c>
      <c r="I374" s="189"/>
      <c r="J374" s="190">
        <f>ROUND(I374*H374,2)</f>
        <v>0</v>
      </c>
      <c r="K374" s="186" t="s">
        <v>133</v>
      </c>
      <c r="L374" s="38"/>
      <c r="M374" s="191" t="s">
        <v>1</v>
      </c>
      <c r="N374" s="192" t="s">
        <v>38</v>
      </c>
      <c r="O374" s="76"/>
      <c r="P374" s="193">
        <f>O374*H374</f>
        <v>0</v>
      </c>
      <c r="Q374" s="193">
        <v>2.2563399999999998</v>
      </c>
      <c r="R374" s="193">
        <f>Q374*H374</f>
        <v>32.434887499999995</v>
      </c>
      <c r="S374" s="193">
        <v>0</v>
      </c>
      <c r="T374" s="19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5" t="s">
        <v>134</v>
      </c>
      <c r="AT374" s="195" t="s">
        <v>129</v>
      </c>
      <c r="AU374" s="195" t="s">
        <v>83</v>
      </c>
      <c r="AY374" s="18" t="s">
        <v>127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8" t="s">
        <v>81</v>
      </c>
      <c r="BK374" s="196">
        <f>ROUND(I374*H374,2)</f>
        <v>0</v>
      </c>
      <c r="BL374" s="18" t="s">
        <v>134</v>
      </c>
      <c r="BM374" s="195" t="s">
        <v>578</v>
      </c>
    </row>
    <row r="375" s="13" customFormat="1">
      <c r="A375" s="13"/>
      <c r="B375" s="197"/>
      <c r="C375" s="13"/>
      <c r="D375" s="198" t="s">
        <v>136</v>
      </c>
      <c r="E375" s="199" t="s">
        <v>1</v>
      </c>
      <c r="F375" s="200" t="s">
        <v>579</v>
      </c>
      <c r="G375" s="13"/>
      <c r="H375" s="201">
        <v>14.375</v>
      </c>
      <c r="I375" s="202"/>
      <c r="J375" s="13"/>
      <c r="K375" s="13"/>
      <c r="L375" s="197"/>
      <c r="M375" s="203"/>
      <c r="N375" s="204"/>
      <c r="O375" s="204"/>
      <c r="P375" s="204"/>
      <c r="Q375" s="204"/>
      <c r="R375" s="204"/>
      <c r="S375" s="204"/>
      <c r="T375" s="20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9" t="s">
        <v>136</v>
      </c>
      <c r="AU375" s="199" t="s">
        <v>83</v>
      </c>
      <c r="AV375" s="13" t="s">
        <v>83</v>
      </c>
      <c r="AW375" s="13" t="s">
        <v>30</v>
      </c>
      <c r="AX375" s="13" t="s">
        <v>81</v>
      </c>
      <c r="AY375" s="199" t="s">
        <v>127</v>
      </c>
    </row>
    <row r="376" s="2" customFormat="1" ht="43.2" customHeight="1">
      <c r="A376" s="37"/>
      <c r="B376" s="183"/>
      <c r="C376" s="184" t="s">
        <v>580</v>
      </c>
      <c r="D376" s="184" t="s">
        <v>129</v>
      </c>
      <c r="E376" s="185" t="s">
        <v>581</v>
      </c>
      <c r="F376" s="186" t="s">
        <v>582</v>
      </c>
      <c r="G376" s="187" t="s">
        <v>132</v>
      </c>
      <c r="H376" s="188">
        <v>14.375</v>
      </c>
      <c r="I376" s="189"/>
      <c r="J376" s="190">
        <f>ROUND(I376*H376,2)</f>
        <v>0</v>
      </c>
      <c r="K376" s="186" t="s">
        <v>133</v>
      </c>
      <c r="L376" s="38"/>
      <c r="M376" s="191" t="s">
        <v>1</v>
      </c>
      <c r="N376" s="192" t="s">
        <v>38</v>
      </c>
      <c r="O376" s="76"/>
      <c r="P376" s="193">
        <f>O376*H376</f>
        <v>0</v>
      </c>
      <c r="Q376" s="193">
        <v>0</v>
      </c>
      <c r="R376" s="193">
        <f>Q376*H376</f>
        <v>0</v>
      </c>
      <c r="S376" s="193">
        <v>0</v>
      </c>
      <c r="T376" s="19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5" t="s">
        <v>134</v>
      </c>
      <c r="AT376" s="195" t="s">
        <v>129</v>
      </c>
      <c r="AU376" s="195" t="s">
        <v>83</v>
      </c>
      <c r="AY376" s="18" t="s">
        <v>127</v>
      </c>
      <c r="BE376" s="196">
        <f>IF(N376="základní",J376,0)</f>
        <v>0</v>
      </c>
      <c r="BF376" s="196">
        <f>IF(N376="snížená",J376,0)</f>
        <v>0</v>
      </c>
      <c r="BG376" s="196">
        <f>IF(N376="zákl. přenesená",J376,0)</f>
        <v>0</v>
      </c>
      <c r="BH376" s="196">
        <f>IF(N376="sníž. přenesená",J376,0)</f>
        <v>0</v>
      </c>
      <c r="BI376" s="196">
        <f>IF(N376="nulová",J376,0)</f>
        <v>0</v>
      </c>
      <c r="BJ376" s="18" t="s">
        <v>81</v>
      </c>
      <c r="BK376" s="196">
        <f>ROUND(I376*H376,2)</f>
        <v>0</v>
      </c>
      <c r="BL376" s="18" t="s">
        <v>134</v>
      </c>
      <c r="BM376" s="195" t="s">
        <v>583</v>
      </c>
    </row>
    <row r="377" s="2" customFormat="1" ht="21.6" customHeight="1">
      <c r="A377" s="37"/>
      <c r="B377" s="183"/>
      <c r="C377" s="184" t="s">
        <v>584</v>
      </c>
      <c r="D377" s="184" t="s">
        <v>129</v>
      </c>
      <c r="E377" s="185" t="s">
        <v>585</v>
      </c>
      <c r="F377" s="186" t="s">
        <v>586</v>
      </c>
      <c r="G377" s="187" t="s">
        <v>237</v>
      </c>
      <c r="H377" s="188">
        <v>1.153</v>
      </c>
      <c r="I377" s="189"/>
      <c r="J377" s="190">
        <f>ROUND(I377*H377,2)</f>
        <v>0</v>
      </c>
      <c r="K377" s="186" t="s">
        <v>133</v>
      </c>
      <c r="L377" s="38"/>
      <c r="M377" s="191" t="s">
        <v>1</v>
      </c>
      <c r="N377" s="192" t="s">
        <v>38</v>
      </c>
      <c r="O377" s="76"/>
      <c r="P377" s="193">
        <f>O377*H377</f>
        <v>0</v>
      </c>
      <c r="Q377" s="193">
        <v>1.06277</v>
      </c>
      <c r="R377" s="193">
        <f>Q377*H377</f>
        <v>1.22537381</v>
      </c>
      <c r="S377" s="193">
        <v>0</v>
      </c>
      <c r="T377" s="194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5" t="s">
        <v>134</v>
      </c>
      <c r="AT377" s="195" t="s">
        <v>129</v>
      </c>
      <c r="AU377" s="195" t="s">
        <v>83</v>
      </c>
      <c r="AY377" s="18" t="s">
        <v>127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8" t="s">
        <v>81</v>
      </c>
      <c r="BK377" s="196">
        <f>ROUND(I377*H377,2)</f>
        <v>0</v>
      </c>
      <c r="BL377" s="18" t="s">
        <v>134</v>
      </c>
      <c r="BM377" s="195" t="s">
        <v>587</v>
      </c>
    </row>
    <row r="378" s="13" customFormat="1">
      <c r="A378" s="13"/>
      <c r="B378" s="197"/>
      <c r="C378" s="13"/>
      <c r="D378" s="198" t="s">
        <v>136</v>
      </c>
      <c r="E378" s="199" t="s">
        <v>1</v>
      </c>
      <c r="F378" s="200" t="s">
        <v>588</v>
      </c>
      <c r="G378" s="13"/>
      <c r="H378" s="201">
        <v>1.153</v>
      </c>
      <c r="I378" s="202"/>
      <c r="J378" s="13"/>
      <c r="K378" s="13"/>
      <c r="L378" s="197"/>
      <c r="M378" s="203"/>
      <c r="N378" s="204"/>
      <c r="O378" s="204"/>
      <c r="P378" s="204"/>
      <c r="Q378" s="204"/>
      <c r="R378" s="204"/>
      <c r="S378" s="204"/>
      <c r="T378" s="20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9" t="s">
        <v>136</v>
      </c>
      <c r="AU378" s="199" t="s">
        <v>83</v>
      </c>
      <c r="AV378" s="13" t="s">
        <v>83</v>
      </c>
      <c r="AW378" s="13" t="s">
        <v>30</v>
      </c>
      <c r="AX378" s="13" t="s">
        <v>81</v>
      </c>
      <c r="AY378" s="199" t="s">
        <v>127</v>
      </c>
    </row>
    <row r="379" s="2" customFormat="1" ht="21.6" customHeight="1">
      <c r="A379" s="37"/>
      <c r="B379" s="183"/>
      <c r="C379" s="184" t="s">
        <v>589</v>
      </c>
      <c r="D379" s="184" t="s">
        <v>129</v>
      </c>
      <c r="E379" s="185" t="s">
        <v>590</v>
      </c>
      <c r="F379" s="186" t="s">
        <v>591</v>
      </c>
      <c r="G379" s="187" t="s">
        <v>188</v>
      </c>
      <c r="H379" s="188">
        <v>12.6</v>
      </c>
      <c r="I379" s="189"/>
      <c r="J379" s="190">
        <f>ROUND(I379*H379,2)</f>
        <v>0</v>
      </c>
      <c r="K379" s="186" t="s">
        <v>133</v>
      </c>
      <c r="L379" s="38"/>
      <c r="M379" s="191" t="s">
        <v>1</v>
      </c>
      <c r="N379" s="192" t="s">
        <v>38</v>
      </c>
      <c r="O379" s="76"/>
      <c r="P379" s="193">
        <f>O379*H379</f>
        <v>0</v>
      </c>
      <c r="Q379" s="193">
        <v>0.27560000000000001</v>
      </c>
      <c r="R379" s="193">
        <f>Q379*H379</f>
        <v>3.4725600000000001</v>
      </c>
      <c r="S379" s="193">
        <v>0</v>
      </c>
      <c r="T379" s="19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5" t="s">
        <v>134</v>
      </c>
      <c r="AT379" s="195" t="s">
        <v>129</v>
      </c>
      <c r="AU379" s="195" t="s">
        <v>83</v>
      </c>
      <c r="AY379" s="18" t="s">
        <v>127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8" t="s">
        <v>81</v>
      </c>
      <c r="BK379" s="196">
        <f>ROUND(I379*H379,2)</f>
        <v>0</v>
      </c>
      <c r="BL379" s="18" t="s">
        <v>134</v>
      </c>
      <c r="BM379" s="195" t="s">
        <v>592</v>
      </c>
    </row>
    <row r="380" s="2" customFormat="1" ht="43.2" customHeight="1">
      <c r="A380" s="37"/>
      <c r="B380" s="183"/>
      <c r="C380" s="184" t="s">
        <v>593</v>
      </c>
      <c r="D380" s="184" t="s">
        <v>129</v>
      </c>
      <c r="E380" s="185" t="s">
        <v>594</v>
      </c>
      <c r="F380" s="186" t="s">
        <v>595</v>
      </c>
      <c r="G380" s="187" t="s">
        <v>178</v>
      </c>
      <c r="H380" s="188">
        <v>13</v>
      </c>
      <c r="I380" s="189"/>
      <c r="J380" s="190">
        <f>ROUND(I380*H380,2)</f>
        <v>0</v>
      </c>
      <c r="K380" s="186" t="s">
        <v>133</v>
      </c>
      <c r="L380" s="38"/>
      <c r="M380" s="191" t="s">
        <v>1</v>
      </c>
      <c r="N380" s="192" t="s">
        <v>38</v>
      </c>
      <c r="O380" s="76"/>
      <c r="P380" s="193">
        <f>O380*H380</f>
        <v>0</v>
      </c>
      <c r="Q380" s="193">
        <v>0.017770000000000001</v>
      </c>
      <c r="R380" s="193">
        <f>Q380*H380</f>
        <v>0.23101000000000002</v>
      </c>
      <c r="S380" s="193">
        <v>0</v>
      </c>
      <c r="T380" s="19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5" t="s">
        <v>134</v>
      </c>
      <c r="AT380" s="195" t="s">
        <v>129</v>
      </c>
      <c r="AU380" s="195" t="s">
        <v>83</v>
      </c>
      <c r="AY380" s="18" t="s">
        <v>127</v>
      </c>
      <c r="BE380" s="196">
        <f>IF(N380="základní",J380,0)</f>
        <v>0</v>
      </c>
      <c r="BF380" s="196">
        <f>IF(N380="snížená",J380,0)</f>
        <v>0</v>
      </c>
      <c r="BG380" s="196">
        <f>IF(N380="zákl. přenesená",J380,0)</f>
        <v>0</v>
      </c>
      <c r="BH380" s="196">
        <f>IF(N380="sníž. přenesená",J380,0)</f>
        <v>0</v>
      </c>
      <c r="BI380" s="196">
        <f>IF(N380="nulová",J380,0)</f>
        <v>0</v>
      </c>
      <c r="BJ380" s="18" t="s">
        <v>81</v>
      </c>
      <c r="BK380" s="196">
        <f>ROUND(I380*H380,2)</f>
        <v>0</v>
      </c>
      <c r="BL380" s="18" t="s">
        <v>134</v>
      </c>
      <c r="BM380" s="195" t="s">
        <v>596</v>
      </c>
    </row>
    <row r="381" s="13" customFormat="1">
      <c r="A381" s="13"/>
      <c r="B381" s="197"/>
      <c r="C381" s="13"/>
      <c r="D381" s="198" t="s">
        <v>136</v>
      </c>
      <c r="E381" s="199" t="s">
        <v>1</v>
      </c>
      <c r="F381" s="200" t="s">
        <v>597</v>
      </c>
      <c r="G381" s="13"/>
      <c r="H381" s="201">
        <v>5</v>
      </c>
      <c r="I381" s="202"/>
      <c r="J381" s="13"/>
      <c r="K381" s="13"/>
      <c r="L381" s="197"/>
      <c r="M381" s="203"/>
      <c r="N381" s="204"/>
      <c r="O381" s="204"/>
      <c r="P381" s="204"/>
      <c r="Q381" s="204"/>
      <c r="R381" s="204"/>
      <c r="S381" s="204"/>
      <c r="T381" s="20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9" t="s">
        <v>136</v>
      </c>
      <c r="AU381" s="199" t="s">
        <v>83</v>
      </c>
      <c r="AV381" s="13" t="s">
        <v>83</v>
      </c>
      <c r="AW381" s="13" t="s">
        <v>30</v>
      </c>
      <c r="AX381" s="13" t="s">
        <v>73</v>
      </c>
      <c r="AY381" s="199" t="s">
        <v>127</v>
      </c>
    </row>
    <row r="382" s="13" customFormat="1">
      <c r="A382" s="13"/>
      <c r="B382" s="197"/>
      <c r="C382" s="13"/>
      <c r="D382" s="198" t="s">
        <v>136</v>
      </c>
      <c r="E382" s="199" t="s">
        <v>1</v>
      </c>
      <c r="F382" s="200" t="s">
        <v>598</v>
      </c>
      <c r="G382" s="13"/>
      <c r="H382" s="201">
        <v>2</v>
      </c>
      <c r="I382" s="202"/>
      <c r="J382" s="13"/>
      <c r="K382" s="13"/>
      <c r="L382" s="197"/>
      <c r="M382" s="203"/>
      <c r="N382" s="204"/>
      <c r="O382" s="204"/>
      <c r="P382" s="204"/>
      <c r="Q382" s="204"/>
      <c r="R382" s="204"/>
      <c r="S382" s="204"/>
      <c r="T382" s="20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9" t="s">
        <v>136</v>
      </c>
      <c r="AU382" s="199" t="s">
        <v>83</v>
      </c>
      <c r="AV382" s="13" t="s">
        <v>83</v>
      </c>
      <c r="AW382" s="13" t="s">
        <v>30</v>
      </c>
      <c r="AX382" s="13" t="s">
        <v>73</v>
      </c>
      <c r="AY382" s="199" t="s">
        <v>127</v>
      </c>
    </row>
    <row r="383" s="13" customFormat="1">
      <c r="A383" s="13"/>
      <c r="B383" s="197"/>
      <c r="C383" s="13"/>
      <c r="D383" s="198" t="s">
        <v>136</v>
      </c>
      <c r="E383" s="199" t="s">
        <v>1</v>
      </c>
      <c r="F383" s="200" t="s">
        <v>599</v>
      </c>
      <c r="G383" s="13"/>
      <c r="H383" s="201">
        <v>4</v>
      </c>
      <c r="I383" s="202"/>
      <c r="J383" s="13"/>
      <c r="K383" s="13"/>
      <c r="L383" s="197"/>
      <c r="M383" s="203"/>
      <c r="N383" s="204"/>
      <c r="O383" s="204"/>
      <c r="P383" s="204"/>
      <c r="Q383" s="204"/>
      <c r="R383" s="204"/>
      <c r="S383" s="204"/>
      <c r="T383" s="20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9" t="s">
        <v>136</v>
      </c>
      <c r="AU383" s="199" t="s">
        <v>83</v>
      </c>
      <c r="AV383" s="13" t="s">
        <v>83</v>
      </c>
      <c r="AW383" s="13" t="s">
        <v>30</v>
      </c>
      <c r="AX383" s="13" t="s">
        <v>73</v>
      </c>
      <c r="AY383" s="199" t="s">
        <v>127</v>
      </c>
    </row>
    <row r="384" s="13" customFormat="1">
      <c r="A384" s="13"/>
      <c r="B384" s="197"/>
      <c r="C384" s="13"/>
      <c r="D384" s="198" t="s">
        <v>136</v>
      </c>
      <c r="E384" s="199" t="s">
        <v>1</v>
      </c>
      <c r="F384" s="200" t="s">
        <v>600</v>
      </c>
      <c r="G384" s="13"/>
      <c r="H384" s="201">
        <v>2</v>
      </c>
      <c r="I384" s="202"/>
      <c r="J384" s="13"/>
      <c r="K384" s="13"/>
      <c r="L384" s="197"/>
      <c r="M384" s="203"/>
      <c r="N384" s="204"/>
      <c r="O384" s="204"/>
      <c r="P384" s="204"/>
      <c r="Q384" s="204"/>
      <c r="R384" s="204"/>
      <c r="S384" s="204"/>
      <c r="T384" s="20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9" t="s">
        <v>136</v>
      </c>
      <c r="AU384" s="199" t="s">
        <v>83</v>
      </c>
      <c r="AV384" s="13" t="s">
        <v>83</v>
      </c>
      <c r="AW384" s="13" t="s">
        <v>30</v>
      </c>
      <c r="AX384" s="13" t="s">
        <v>73</v>
      </c>
      <c r="AY384" s="199" t="s">
        <v>127</v>
      </c>
    </row>
    <row r="385" s="14" customFormat="1">
      <c r="A385" s="14"/>
      <c r="B385" s="206"/>
      <c r="C385" s="14"/>
      <c r="D385" s="198" t="s">
        <v>136</v>
      </c>
      <c r="E385" s="207" t="s">
        <v>1</v>
      </c>
      <c r="F385" s="208" t="s">
        <v>142</v>
      </c>
      <c r="G385" s="14"/>
      <c r="H385" s="209">
        <v>13</v>
      </c>
      <c r="I385" s="210"/>
      <c r="J385" s="14"/>
      <c r="K385" s="14"/>
      <c r="L385" s="206"/>
      <c r="M385" s="211"/>
      <c r="N385" s="212"/>
      <c r="O385" s="212"/>
      <c r="P385" s="212"/>
      <c r="Q385" s="212"/>
      <c r="R385" s="212"/>
      <c r="S385" s="212"/>
      <c r="T385" s="21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7" t="s">
        <v>136</v>
      </c>
      <c r="AU385" s="207" t="s">
        <v>83</v>
      </c>
      <c r="AV385" s="14" t="s">
        <v>134</v>
      </c>
      <c r="AW385" s="14" t="s">
        <v>30</v>
      </c>
      <c r="AX385" s="14" t="s">
        <v>81</v>
      </c>
      <c r="AY385" s="207" t="s">
        <v>127</v>
      </c>
    </row>
    <row r="386" s="2" customFormat="1" ht="32.4" customHeight="1">
      <c r="A386" s="37"/>
      <c r="B386" s="183"/>
      <c r="C386" s="221" t="s">
        <v>601</v>
      </c>
      <c r="D386" s="221" t="s">
        <v>192</v>
      </c>
      <c r="E386" s="222" t="s">
        <v>602</v>
      </c>
      <c r="F386" s="223" t="s">
        <v>603</v>
      </c>
      <c r="G386" s="224" t="s">
        <v>178</v>
      </c>
      <c r="H386" s="225">
        <v>5</v>
      </c>
      <c r="I386" s="226"/>
      <c r="J386" s="227">
        <f>ROUND(I386*H386,2)</f>
        <v>0</v>
      </c>
      <c r="K386" s="223" t="s">
        <v>1</v>
      </c>
      <c r="L386" s="228"/>
      <c r="M386" s="229" t="s">
        <v>1</v>
      </c>
      <c r="N386" s="230" t="s">
        <v>38</v>
      </c>
      <c r="O386" s="76"/>
      <c r="P386" s="193">
        <f>O386*H386</f>
        <v>0</v>
      </c>
      <c r="Q386" s="193">
        <v>0.02053</v>
      </c>
      <c r="R386" s="193">
        <f>Q386*H386</f>
        <v>0.10264999999999999</v>
      </c>
      <c r="S386" s="193">
        <v>0</v>
      </c>
      <c r="T386" s="19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5" t="s">
        <v>175</v>
      </c>
      <c r="AT386" s="195" t="s">
        <v>192</v>
      </c>
      <c r="AU386" s="195" t="s">
        <v>83</v>
      </c>
      <c r="AY386" s="18" t="s">
        <v>127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8" t="s">
        <v>81</v>
      </c>
      <c r="BK386" s="196">
        <f>ROUND(I386*H386,2)</f>
        <v>0</v>
      </c>
      <c r="BL386" s="18" t="s">
        <v>134</v>
      </c>
      <c r="BM386" s="195" t="s">
        <v>604</v>
      </c>
    </row>
    <row r="387" s="2" customFormat="1" ht="32.4" customHeight="1">
      <c r="A387" s="37"/>
      <c r="B387" s="183"/>
      <c r="C387" s="221" t="s">
        <v>605</v>
      </c>
      <c r="D387" s="221" t="s">
        <v>192</v>
      </c>
      <c r="E387" s="222" t="s">
        <v>606</v>
      </c>
      <c r="F387" s="223" t="s">
        <v>607</v>
      </c>
      <c r="G387" s="224" t="s">
        <v>178</v>
      </c>
      <c r="H387" s="225">
        <v>2</v>
      </c>
      <c r="I387" s="226"/>
      <c r="J387" s="227">
        <f>ROUND(I387*H387,2)</f>
        <v>0</v>
      </c>
      <c r="K387" s="223" t="s">
        <v>1</v>
      </c>
      <c r="L387" s="228"/>
      <c r="M387" s="229" t="s">
        <v>1</v>
      </c>
      <c r="N387" s="230" t="s">
        <v>38</v>
      </c>
      <c r="O387" s="76"/>
      <c r="P387" s="193">
        <f>O387*H387</f>
        <v>0</v>
      </c>
      <c r="Q387" s="193">
        <v>0.02053</v>
      </c>
      <c r="R387" s="193">
        <f>Q387*H387</f>
        <v>0.041059999999999999</v>
      </c>
      <c r="S387" s="193">
        <v>0</v>
      </c>
      <c r="T387" s="194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5" t="s">
        <v>175</v>
      </c>
      <c r="AT387" s="195" t="s">
        <v>192</v>
      </c>
      <c r="AU387" s="195" t="s">
        <v>83</v>
      </c>
      <c r="AY387" s="18" t="s">
        <v>127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8" t="s">
        <v>81</v>
      </c>
      <c r="BK387" s="196">
        <f>ROUND(I387*H387,2)</f>
        <v>0</v>
      </c>
      <c r="BL387" s="18" t="s">
        <v>134</v>
      </c>
      <c r="BM387" s="195" t="s">
        <v>608</v>
      </c>
    </row>
    <row r="388" s="2" customFormat="1" ht="32.4" customHeight="1">
      <c r="A388" s="37"/>
      <c r="B388" s="183"/>
      <c r="C388" s="221" t="s">
        <v>609</v>
      </c>
      <c r="D388" s="221" t="s">
        <v>192</v>
      </c>
      <c r="E388" s="222" t="s">
        <v>610</v>
      </c>
      <c r="F388" s="223" t="s">
        <v>611</v>
      </c>
      <c r="G388" s="224" t="s">
        <v>178</v>
      </c>
      <c r="H388" s="225">
        <v>4</v>
      </c>
      <c r="I388" s="226"/>
      <c r="J388" s="227">
        <f>ROUND(I388*H388,2)</f>
        <v>0</v>
      </c>
      <c r="K388" s="223" t="s">
        <v>1</v>
      </c>
      <c r="L388" s="228"/>
      <c r="M388" s="229" t="s">
        <v>1</v>
      </c>
      <c r="N388" s="230" t="s">
        <v>38</v>
      </c>
      <c r="O388" s="76"/>
      <c r="P388" s="193">
        <f>O388*H388</f>
        <v>0</v>
      </c>
      <c r="Q388" s="193">
        <v>0.02053</v>
      </c>
      <c r="R388" s="193">
        <f>Q388*H388</f>
        <v>0.082119999999999999</v>
      </c>
      <c r="S388" s="193">
        <v>0</v>
      </c>
      <c r="T388" s="19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5" t="s">
        <v>175</v>
      </c>
      <c r="AT388" s="195" t="s">
        <v>192</v>
      </c>
      <c r="AU388" s="195" t="s">
        <v>83</v>
      </c>
      <c r="AY388" s="18" t="s">
        <v>127</v>
      </c>
      <c r="BE388" s="196">
        <f>IF(N388="základní",J388,0)</f>
        <v>0</v>
      </c>
      <c r="BF388" s="196">
        <f>IF(N388="snížená",J388,0)</f>
        <v>0</v>
      </c>
      <c r="BG388" s="196">
        <f>IF(N388="zákl. přenesená",J388,0)</f>
        <v>0</v>
      </c>
      <c r="BH388" s="196">
        <f>IF(N388="sníž. přenesená",J388,0)</f>
        <v>0</v>
      </c>
      <c r="BI388" s="196">
        <f>IF(N388="nulová",J388,0)</f>
        <v>0</v>
      </c>
      <c r="BJ388" s="18" t="s">
        <v>81</v>
      </c>
      <c r="BK388" s="196">
        <f>ROUND(I388*H388,2)</f>
        <v>0</v>
      </c>
      <c r="BL388" s="18" t="s">
        <v>134</v>
      </c>
      <c r="BM388" s="195" t="s">
        <v>612</v>
      </c>
    </row>
    <row r="389" s="2" customFormat="1" ht="32.4" customHeight="1">
      <c r="A389" s="37"/>
      <c r="B389" s="183"/>
      <c r="C389" s="221" t="s">
        <v>613</v>
      </c>
      <c r="D389" s="221" t="s">
        <v>192</v>
      </c>
      <c r="E389" s="222" t="s">
        <v>614</v>
      </c>
      <c r="F389" s="223" t="s">
        <v>615</v>
      </c>
      <c r="G389" s="224" t="s">
        <v>178</v>
      </c>
      <c r="H389" s="225">
        <v>2</v>
      </c>
      <c r="I389" s="226"/>
      <c r="J389" s="227">
        <f>ROUND(I389*H389,2)</f>
        <v>0</v>
      </c>
      <c r="K389" s="223" t="s">
        <v>1</v>
      </c>
      <c r="L389" s="228"/>
      <c r="M389" s="229" t="s">
        <v>1</v>
      </c>
      <c r="N389" s="230" t="s">
        <v>38</v>
      </c>
      <c r="O389" s="76"/>
      <c r="P389" s="193">
        <f>O389*H389</f>
        <v>0</v>
      </c>
      <c r="Q389" s="193">
        <v>0.02053</v>
      </c>
      <c r="R389" s="193">
        <f>Q389*H389</f>
        <v>0.041059999999999999</v>
      </c>
      <c r="S389" s="193">
        <v>0</v>
      </c>
      <c r="T389" s="19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5" t="s">
        <v>175</v>
      </c>
      <c r="AT389" s="195" t="s">
        <v>192</v>
      </c>
      <c r="AU389" s="195" t="s">
        <v>83</v>
      </c>
      <c r="AY389" s="18" t="s">
        <v>127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8" t="s">
        <v>81</v>
      </c>
      <c r="BK389" s="196">
        <f>ROUND(I389*H389,2)</f>
        <v>0</v>
      </c>
      <c r="BL389" s="18" t="s">
        <v>134</v>
      </c>
      <c r="BM389" s="195" t="s">
        <v>616</v>
      </c>
    </row>
    <row r="390" s="12" customFormat="1" ht="22.8" customHeight="1">
      <c r="A390" s="12"/>
      <c r="B390" s="170"/>
      <c r="C390" s="12"/>
      <c r="D390" s="171" t="s">
        <v>72</v>
      </c>
      <c r="E390" s="181" t="s">
        <v>180</v>
      </c>
      <c r="F390" s="181" t="s">
        <v>617</v>
      </c>
      <c r="G390" s="12"/>
      <c r="H390" s="12"/>
      <c r="I390" s="173"/>
      <c r="J390" s="182">
        <f>BK390</f>
        <v>0</v>
      </c>
      <c r="K390" s="12"/>
      <c r="L390" s="170"/>
      <c r="M390" s="175"/>
      <c r="N390" s="176"/>
      <c r="O390" s="176"/>
      <c r="P390" s="177">
        <f>SUM(P391:P408)</f>
        <v>0</v>
      </c>
      <c r="Q390" s="176"/>
      <c r="R390" s="177">
        <f>SUM(R391:R408)</f>
        <v>0.1057468</v>
      </c>
      <c r="S390" s="176"/>
      <c r="T390" s="178">
        <f>SUM(T391:T408)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71" t="s">
        <v>81</v>
      </c>
      <c r="AT390" s="179" t="s">
        <v>72</v>
      </c>
      <c r="AU390" s="179" t="s">
        <v>81</v>
      </c>
      <c r="AY390" s="171" t="s">
        <v>127</v>
      </c>
      <c r="BK390" s="180">
        <f>SUM(BK391:BK408)</f>
        <v>0</v>
      </c>
    </row>
    <row r="391" s="2" customFormat="1" ht="43.2" customHeight="1">
      <c r="A391" s="37"/>
      <c r="B391" s="183"/>
      <c r="C391" s="184" t="s">
        <v>618</v>
      </c>
      <c r="D391" s="184" t="s">
        <v>129</v>
      </c>
      <c r="E391" s="185" t="s">
        <v>619</v>
      </c>
      <c r="F391" s="186" t="s">
        <v>620</v>
      </c>
      <c r="G391" s="187" t="s">
        <v>188</v>
      </c>
      <c r="H391" s="188">
        <v>277.15199999999999</v>
      </c>
      <c r="I391" s="189"/>
      <c r="J391" s="190">
        <f>ROUND(I391*H391,2)</f>
        <v>0</v>
      </c>
      <c r="K391" s="186" t="s">
        <v>133</v>
      </c>
      <c r="L391" s="38"/>
      <c r="M391" s="191" t="s">
        <v>1</v>
      </c>
      <c r="N391" s="192" t="s">
        <v>38</v>
      </c>
      <c r="O391" s="76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5" t="s">
        <v>134</v>
      </c>
      <c r="AT391" s="195" t="s">
        <v>129</v>
      </c>
      <c r="AU391" s="195" t="s">
        <v>83</v>
      </c>
      <c r="AY391" s="18" t="s">
        <v>127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8" t="s">
        <v>81</v>
      </c>
      <c r="BK391" s="196">
        <f>ROUND(I391*H391,2)</f>
        <v>0</v>
      </c>
      <c r="BL391" s="18" t="s">
        <v>134</v>
      </c>
      <c r="BM391" s="195" t="s">
        <v>621</v>
      </c>
    </row>
    <row r="392" s="13" customFormat="1">
      <c r="A392" s="13"/>
      <c r="B392" s="197"/>
      <c r="C392" s="13"/>
      <c r="D392" s="198" t="s">
        <v>136</v>
      </c>
      <c r="E392" s="199" t="s">
        <v>1</v>
      </c>
      <c r="F392" s="200" t="s">
        <v>622</v>
      </c>
      <c r="G392" s="13"/>
      <c r="H392" s="201">
        <v>277.15199999999999</v>
      </c>
      <c r="I392" s="202"/>
      <c r="J392" s="13"/>
      <c r="K392" s="13"/>
      <c r="L392" s="197"/>
      <c r="M392" s="203"/>
      <c r="N392" s="204"/>
      <c r="O392" s="204"/>
      <c r="P392" s="204"/>
      <c r="Q392" s="204"/>
      <c r="R392" s="204"/>
      <c r="S392" s="204"/>
      <c r="T392" s="20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9" t="s">
        <v>136</v>
      </c>
      <c r="AU392" s="199" t="s">
        <v>83</v>
      </c>
      <c r="AV392" s="13" t="s">
        <v>83</v>
      </c>
      <c r="AW392" s="13" t="s">
        <v>30</v>
      </c>
      <c r="AX392" s="13" t="s">
        <v>81</v>
      </c>
      <c r="AY392" s="199" t="s">
        <v>127</v>
      </c>
    </row>
    <row r="393" s="2" customFormat="1" ht="54" customHeight="1">
      <c r="A393" s="37"/>
      <c r="B393" s="183"/>
      <c r="C393" s="184" t="s">
        <v>623</v>
      </c>
      <c r="D393" s="184" t="s">
        <v>129</v>
      </c>
      <c r="E393" s="185" t="s">
        <v>624</v>
      </c>
      <c r="F393" s="186" t="s">
        <v>625</v>
      </c>
      <c r="G393" s="187" t="s">
        <v>188</v>
      </c>
      <c r="H393" s="188">
        <v>8314.5599999999995</v>
      </c>
      <c r="I393" s="189"/>
      <c r="J393" s="190">
        <f>ROUND(I393*H393,2)</f>
        <v>0</v>
      </c>
      <c r="K393" s="186" t="s">
        <v>133</v>
      </c>
      <c r="L393" s="38"/>
      <c r="M393" s="191" t="s">
        <v>1</v>
      </c>
      <c r="N393" s="192" t="s">
        <v>38</v>
      </c>
      <c r="O393" s="76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5" t="s">
        <v>134</v>
      </c>
      <c r="AT393" s="195" t="s">
        <v>129</v>
      </c>
      <c r="AU393" s="195" t="s">
        <v>83</v>
      </c>
      <c r="AY393" s="18" t="s">
        <v>127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8" t="s">
        <v>81</v>
      </c>
      <c r="BK393" s="196">
        <f>ROUND(I393*H393,2)</f>
        <v>0</v>
      </c>
      <c r="BL393" s="18" t="s">
        <v>134</v>
      </c>
      <c r="BM393" s="195" t="s">
        <v>626</v>
      </c>
    </row>
    <row r="394" s="13" customFormat="1">
      <c r="A394" s="13"/>
      <c r="B394" s="197"/>
      <c r="C394" s="13"/>
      <c r="D394" s="198" t="s">
        <v>136</v>
      </c>
      <c r="E394" s="199" t="s">
        <v>1</v>
      </c>
      <c r="F394" s="200" t="s">
        <v>627</v>
      </c>
      <c r="G394" s="13"/>
      <c r="H394" s="201">
        <v>8314.5599999999995</v>
      </c>
      <c r="I394" s="202"/>
      <c r="J394" s="13"/>
      <c r="K394" s="13"/>
      <c r="L394" s="197"/>
      <c r="M394" s="203"/>
      <c r="N394" s="204"/>
      <c r="O394" s="204"/>
      <c r="P394" s="204"/>
      <c r="Q394" s="204"/>
      <c r="R394" s="204"/>
      <c r="S394" s="204"/>
      <c r="T394" s="20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9" t="s">
        <v>136</v>
      </c>
      <c r="AU394" s="199" t="s">
        <v>83</v>
      </c>
      <c r="AV394" s="13" t="s">
        <v>83</v>
      </c>
      <c r="AW394" s="13" t="s">
        <v>30</v>
      </c>
      <c r="AX394" s="13" t="s">
        <v>81</v>
      </c>
      <c r="AY394" s="199" t="s">
        <v>127</v>
      </c>
    </row>
    <row r="395" s="2" customFormat="1" ht="43.2" customHeight="1">
      <c r="A395" s="37"/>
      <c r="B395" s="183"/>
      <c r="C395" s="184" t="s">
        <v>628</v>
      </c>
      <c r="D395" s="184" t="s">
        <v>129</v>
      </c>
      <c r="E395" s="185" t="s">
        <v>629</v>
      </c>
      <c r="F395" s="186" t="s">
        <v>630</v>
      </c>
      <c r="G395" s="187" t="s">
        <v>188</v>
      </c>
      <c r="H395" s="188">
        <v>277.15199999999999</v>
      </c>
      <c r="I395" s="189"/>
      <c r="J395" s="190">
        <f>ROUND(I395*H395,2)</f>
        <v>0</v>
      </c>
      <c r="K395" s="186" t="s">
        <v>133</v>
      </c>
      <c r="L395" s="38"/>
      <c r="M395" s="191" t="s">
        <v>1</v>
      </c>
      <c r="N395" s="192" t="s">
        <v>38</v>
      </c>
      <c r="O395" s="76"/>
      <c r="P395" s="193">
        <f>O395*H395</f>
        <v>0</v>
      </c>
      <c r="Q395" s="193">
        <v>0</v>
      </c>
      <c r="R395" s="193">
        <f>Q395*H395</f>
        <v>0</v>
      </c>
      <c r="S395" s="193">
        <v>0</v>
      </c>
      <c r="T395" s="194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5" t="s">
        <v>134</v>
      </c>
      <c r="AT395" s="195" t="s">
        <v>129</v>
      </c>
      <c r="AU395" s="195" t="s">
        <v>83</v>
      </c>
      <c r="AY395" s="18" t="s">
        <v>127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8" t="s">
        <v>81</v>
      </c>
      <c r="BK395" s="196">
        <f>ROUND(I395*H395,2)</f>
        <v>0</v>
      </c>
      <c r="BL395" s="18" t="s">
        <v>134</v>
      </c>
      <c r="BM395" s="195" t="s">
        <v>631</v>
      </c>
    </row>
    <row r="396" s="2" customFormat="1" ht="21.6" customHeight="1">
      <c r="A396" s="37"/>
      <c r="B396" s="183"/>
      <c r="C396" s="184" t="s">
        <v>632</v>
      </c>
      <c r="D396" s="184" t="s">
        <v>129</v>
      </c>
      <c r="E396" s="185" t="s">
        <v>633</v>
      </c>
      <c r="F396" s="186" t="s">
        <v>634</v>
      </c>
      <c r="G396" s="187" t="s">
        <v>188</v>
      </c>
      <c r="H396" s="188">
        <v>277.15199999999999</v>
      </c>
      <c r="I396" s="189"/>
      <c r="J396" s="190">
        <f>ROUND(I396*H396,2)</f>
        <v>0</v>
      </c>
      <c r="K396" s="186" t="s">
        <v>133</v>
      </c>
      <c r="L396" s="38"/>
      <c r="M396" s="191" t="s">
        <v>1</v>
      </c>
      <c r="N396" s="192" t="s">
        <v>38</v>
      </c>
      <c r="O396" s="76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5" t="s">
        <v>134</v>
      </c>
      <c r="AT396" s="195" t="s">
        <v>129</v>
      </c>
      <c r="AU396" s="195" t="s">
        <v>83</v>
      </c>
      <c r="AY396" s="18" t="s">
        <v>127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8" t="s">
        <v>81</v>
      </c>
      <c r="BK396" s="196">
        <f>ROUND(I396*H396,2)</f>
        <v>0</v>
      </c>
      <c r="BL396" s="18" t="s">
        <v>134</v>
      </c>
      <c r="BM396" s="195" t="s">
        <v>635</v>
      </c>
    </row>
    <row r="397" s="2" customFormat="1" ht="21.6" customHeight="1">
      <c r="A397" s="37"/>
      <c r="B397" s="183"/>
      <c r="C397" s="184" t="s">
        <v>636</v>
      </c>
      <c r="D397" s="184" t="s">
        <v>129</v>
      </c>
      <c r="E397" s="185" t="s">
        <v>637</v>
      </c>
      <c r="F397" s="186" t="s">
        <v>638</v>
      </c>
      <c r="G397" s="187" t="s">
        <v>188</v>
      </c>
      <c r="H397" s="188">
        <v>8314.5599999999995</v>
      </c>
      <c r="I397" s="189"/>
      <c r="J397" s="190">
        <f>ROUND(I397*H397,2)</f>
        <v>0</v>
      </c>
      <c r="K397" s="186" t="s">
        <v>133</v>
      </c>
      <c r="L397" s="38"/>
      <c r="M397" s="191" t="s">
        <v>1</v>
      </c>
      <c r="N397" s="192" t="s">
        <v>38</v>
      </c>
      <c r="O397" s="76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5" t="s">
        <v>134</v>
      </c>
      <c r="AT397" s="195" t="s">
        <v>129</v>
      </c>
      <c r="AU397" s="195" t="s">
        <v>83</v>
      </c>
      <c r="AY397" s="18" t="s">
        <v>127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8" t="s">
        <v>81</v>
      </c>
      <c r="BK397" s="196">
        <f>ROUND(I397*H397,2)</f>
        <v>0</v>
      </c>
      <c r="BL397" s="18" t="s">
        <v>134</v>
      </c>
      <c r="BM397" s="195" t="s">
        <v>639</v>
      </c>
    </row>
    <row r="398" s="13" customFormat="1">
      <c r="A398" s="13"/>
      <c r="B398" s="197"/>
      <c r="C398" s="13"/>
      <c r="D398" s="198" t="s">
        <v>136</v>
      </c>
      <c r="E398" s="199" t="s">
        <v>1</v>
      </c>
      <c r="F398" s="200" t="s">
        <v>627</v>
      </c>
      <c r="G398" s="13"/>
      <c r="H398" s="201">
        <v>8314.5599999999995</v>
      </c>
      <c r="I398" s="202"/>
      <c r="J398" s="13"/>
      <c r="K398" s="13"/>
      <c r="L398" s="197"/>
      <c r="M398" s="203"/>
      <c r="N398" s="204"/>
      <c r="O398" s="204"/>
      <c r="P398" s="204"/>
      <c r="Q398" s="204"/>
      <c r="R398" s="204"/>
      <c r="S398" s="204"/>
      <c r="T398" s="20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9" t="s">
        <v>136</v>
      </c>
      <c r="AU398" s="199" t="s">
        <v>83</v>
      </c>
      <c r="AV398" s="13" t="s">
        <v>83</v>
      </c>
      <c r="AW398" s="13" t="s">
        <v>30</v>
      </c>
      <c r="AX398" s="13" t="s">
        <v>81</v>
      </c>
      <c r="AY398" s="199" t="s">
        <v>127</v>
      </c>
    </row>
    <row r="399" s="2" customFormat="1" ht="21.6" customHeight="1">
      <c r="A399" s="37"/>
      <c r="B399" s="183"/>
      <c r="C399" s="184" t="s">
        <v>640</v>
      </c>
      <c r="D399" s="184" t="s">
        <v>129</v>
      </c>
      <c r="E399" s="185" t="s">
        <v>641</v>
      </c>
      <c r="F399" s="186" t="s">
        <v>642</v>
      </c>
      <c r="G399" s="187" t="s">
        <v>188</v>
      </c>
      <c r="H399" s="188">
        <v>277.15199999999999</v>
      </c>
      <c r="I399" s="189"/>
      <c r="J399" s="190">
        <f>ROUND(I399*H399,2)</f>
        <v>0</v>
      </c>
      <c r="K399" s="186" t="s">
        <v>133</v>
      </c>
      <c r="L399" s="38"/>
      <c r="M399" s="191" t="s">
        <v>1</v>
      </c>
      <c r="N399" s="192" t="s">
        <v>38</v>
      </c>
      <c r="O399" s="76"/>
      <c r="P399" s="193">
        <f>O399*H399</f>
        <v>0</v>
      </c>
      <c r="Q399" s="193">
        <v>0</v>
      </c>
      <c r="R399" s="193">
        <f>Q399*H399</f>
        <v>0</v>
      </c>
      <c r="S399" s="193">
        <v>0</v>
      </c>
      <c r="T399" s="19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5" t="s">
        <v>134</v>
      </c>
      <c r="AT399" s="195" t="s">
        <v>129</v>
      </c>
      <c r="AU399" s="195" t="s">
        <v>83</v>
      </c>
      <c r="AY399" s="18" t="s">
        <v>127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8" t="s">
        <v>81</v>
      </c>
      <c r="BK399" s="196">
        <f>ROUND(I399*H399,2)</f>
        <v>0</v>
      </c>
      <c r="BL399" s="18" t="s">
        <v>134</v>
      </c>
      <c r="BM399" s="195" t="s">
        <v>643</v>
      </c>
    </row>
    <row r="400" s="2" customFormat="1" ht="32.4" customHeight="1">
      <c r="A400" s="37"/>
      <c r="B400" s="183"/>
      <c r="C400" s="184" t="s">
        <v>644</v>
      </c>
      <c r="D400" s="184" t="s">
        <v>129</v>
      </c>
      <c r="E400" s="185" t="s">
        <v>645</v>
      </c>
      <c r="F400" s="186" t="s">
        <v>646</v>
      </c>
      <c r="G400" s="187" t="s">
        <v>188</v>
      </c>
      <c r="H400" s="188">
        <v>216.34</v>
      </c>
      <c r="I400" s="189"/>
      <c r="J400" s="190">
        <f>ROUND(I400*H400,2)</f>
        <v>0</v>
      </c>
      <c r="K400" s="186" t="s">
        <v>133</v>
      </c>
      <c r="L400" s="38"/>
      <c r="M400" s="191" t="s">
        <v>1</v>
      </c>
      <c r="N400" s="192" t="s">
        <v>38</v>
      </c>
      <c r="O400" s="76"/>
      <c r="P400" s="193">
        <f>O400*H400</f>
        <v>0</v>
      </c>
      <c r="Q400" s="193">
        <v>0.00012999999999999999</v>
      </c>
      <c r="R400" s="193">
        <f>Q400*H400</f>
        <v>0.028124199999999999</v>
      </c>
      <c r="S400" s="193">
        <v>0</v>
      </c>
      <c r="T400" s="194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5" t="s">
        <v>134</v>
      </c>
      <c r="AT400" s="195" t="s">
        <v>129</v>
      </c>
      <c r="AU400" s="195" t="s">
        <v>83</v>
      </c>
      <c r="AY400" s="18" t="s">
        <v>127</v>
      </c>
      <c r="BE400" s="196">
        <f>IF(N400="základní",J400,0)</f>
        <v>0</v>
      </c>
      <c r="BF400" s="196">
        <f>IF(N400="snížená",J400,0)</f>
        <v>0</v>
      </c>
      <c r="BG400" s="196">
        <f>IF(N400="zákl. přenesená",J400,0)</f>
        <v>0</v>
      </c>
      <c r="BH400" s="196">
        <f>IF(N400="sníž. přenesená",J400,0)</f>
        <v>0</v>
      </c>
      <c r="BI400" s="196">
        <f>IF(N400="nulová",J400,0)</f>
        <v>0</v>
      </c>
      <c r="BJ400" s="18" t="s">
        <v>81</v>
      </c>
      <c r="BK400" s="196">
        <f>ROUND(I400*H400,2)</f>
        <v>0</v>
      </c>
      <c r="BL400" s="18" t="s">
        <v>134</v>
      </c>
      <c r="BM400" s="195" t="s">
        <v>647</v>
      </c>
    </row>
    <row r="401" s="2" customFormat="1" ht="32.4" customHeight="1">
      <c r="A401" s="37"/>
      <c r="B401" s="183"/>
      <c r="C401" s="184" t="s">
        <v>648</v>
      </c>
      <c r="D401" s="184" t="s">
        <v>129</v>
      </c>
      <c r="E401" s="185" t="s">
        <v>649</v>
      </c>
      <c r="F401" s="186" t="s">
        <v>650</v>
      </c>
      <c r="G401" s="187" t="s">
        <v>188</v>
      </c>
      <c r="H401" s="188">
        <v>216.34</v>
      </c>
      <c r="I401" s="189"/>
      <c r="J401" s="190">
        <f>ROUND(I401*H401,2)</f>
        <v>0</v>
      </c>
      <c r="K401" s="186" t="s">
        <v>133</v>
      </c>
      <c r="L401" s="38"/>
      <c r="M401" s="191" t="s">
        <v>1</v>
      </c>
      <c r="N401" s="192" t="s">
        <v>38</v>
      </c>
      <c r="O401" s="76"/>
      <c r="P401" s="193">
        <f>O401*H401</f>
        <v>0</v>
      </c>
      <c r="Q401" s="193">
        <v>4.0000000000000003E-05</v>
      </c>
      <c r="R401" s="193">
        <f>Q401*H401</f>
        <v>0.0086536000000000009</v>
      </c>
      <c r="S401" s="193">
        <v>0</v>
      </c>
      <c r="T401" s="194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5" t="s">
        <v>134</v>
      </c>
      <c r="AT401" s="195" t="s">
        <v>129</v>
      </c>
      <c r="AU401" s="195" t="s">
        <v>83</v>
      </c>
      <c r="AY401" s="18" t="s">
        <v>127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8" t="s">
        <v>81</v>
      </c>
      <c r="BK401" s="196">
        <f>ROUND(I401*H401,2)</f>
        <v>0</v>
      </c>
      <c r="BL401" s="18" t="s">
        <v>134</v>
      </c>
      <c r="BM401" s="195" t="s">
        <v>651</v>
      </c>
    </row>
    <row r="402" s="13" customFormat="1">
      <c r="A402" s="13"/>
      <c r="B402" s="197"/>
      <c r="C402" s="13"/>
      <c r="D402" s="198" t="s">
        <v>136</v>
      </c>
      <c r="E402" s="199" t="s">
        <v>1</v>
      </c>
      <c r="F402" s="200" t="s">
        <v>652</v>
      </c>
      <c r="G402" s="13"/>
      <c r="H402" s="201">
        <v>216.34</v>
      </c>
      <c r="I402" s="202"/>
      <c r="J402" s="13"/>
      <c r="K402" s="13"/>
      <c r="L402" s="197"/>
      <c r="M402" s="203"/>
      <c r="N402" s="204"/>
      <c r="O402" s="204"/>
      <c r="P402" s="204"/>
      <c r="Q402" s="204"/>
      <c r="R402" s="204"/>
      <c r="S402" s="204"/>
      <c r="T402" s="20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9" t="s">
        <v>136</v>
      </c>
      <c r="AU402" s="199" t="s">
        <v>83</v>
      </c>
      <c r="AV402" s="13" t="s">
        <v>83</v>
      </c>
      <c r="AW402" s="13" t="s">
        <v>30</v>
      </c>
      <c r="AX402" s="13" t="s">
        <v>81</v>
      </c>
      <c r="AY402" s="199" t="s">
        <v>127</v>
      </c>
    </row>
    <row r="403" s="2" customFormat="1" ht="43.2" customHeight="1">
      <c r="A403" s="37"/>
      <c r="B403" s="183"/>
      <c r="C403" s="184" t="s">
        <v>653</v>
      </c>
      <c r="D403" s="184" t="s">
        <v>129</v>
      </c>
      <c r="E403" s="185" t="s">
        <v>654</v>
      </c>
      <c r="F403" s="186" t="s">
        <v>655</v>
      </c>
      <c r="G403" s="187" t="s">
        <v>188</v>
      </c>
      <c r="H403" s="188">
        <v>3.5499999999999998</v>
      </c>
      <c r="I403" s="189"/>
      <c r="J403" s="190">
        <f>ROUND(I403*H403,2)</f>
        <v>0</v>
      </c>
      <c r="K403" s="186" t="s">
        <v>133</v>
      </c>
      <c r="L403" s="38"/>
      <c r="M403" s="191" t="s">
        <v>1</v>
      </c>
      <c r="N403" s="192" t="s">
        <v>38</v>
      </c>
      <c r="O403" s="76"/>
      <c r="P403" s="193">
        <f>O403*H403</f>
        <v>0</v>
      </c>
      <c r="Q403" s="193">
        <v>0.00158</v>
      </c>
      <c r="R403" s="193">
        <f>Q403*H403</f>
        <v>0.0056089999999999994</v>
      </c>
      <c r="S403" s="193">
        <v>0</v>
      </c>
      <c r="T403" s="194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5" t="s">
        <v>134</v>
      </c>
      <c r="AT403" s="195" t="s">
        <v>129</v>
      </c>
      <c r="AU403" s="195" t="s">
        <v>83</v>
      </c>
      <c r="AY403" s="18" t="s">
        <v>127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8" t="s">
        <v>81</v>
      </c>
      <c r="BK403" s="196">
        <f>ROUND(I403*H403,2)</f>
        <v>0</v>
      </c>
      <c r="BL403" s="18" t="s">
        <v>134</v>
      </c>
      <c r="BM403" s="195" t="s">
        <v>656</v>
      </c>
    </row>
    <row r="404" s="13" customFormat="1">
      <c r="A404" s="13"/>
      <c r="B404" s="197"/>
      <c r="C404" s="13"/>
      <c r="D404" s="198" t="s">
        <v>136</v>
      </c>
      <c r="E404" s="199" t="s">
        <v>1</v>
      </c>
      <c r="F404" s="200" t="s">
        <v>657</v>
      </c>
      <c r="G404" s="13"/>
      <c r="H404" s="201">
        <v>3.5499999999999998</v>
      </c>
      <c r="I404" s="202"/>
      <c r="J404" s="13"/>
      <c r="K404" s="13"/>
      <c r="L404" s="197"/>
      <c r="M404" s="203"/>
      <c r="N404" s="204"/>
      <c r="O404" s="204"/>
      <c r="P404" s="204"/>
      <c r="Q404" s="204"/>
      <c r="R404" s="204"/>
      <c r="S404" s="204"/>
      <c r="T404" s="20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9" t="s">
        <v>136</v>
      </c>
      <c r="AU404" s="199" t="s">
        <v>83</v>
      </c>
      <c r="AV404" s="13" t="s">
        <v>83</v>
      </c>
      <c r="AW404" s="13" t="s">
        <v>30</v>
      </c>
      <c r="AX404" s="13" t="s">
        <v>81</v>
      </c>
      <c r="AY404" s="199" t="s">
        <v>127</v>
      </c>
    </row>
    <row r="405" s="2" customFormat="1" ht="14.4" customHeight="1">
      <c r="A405" s="37"/>
      <c r="B405" s="183"/>
      <c r="C405" s="184" t="s">
        <v>658</v>
      </c>
      <c r="D405" s="184" t="s">
        <v>129</v>
      </c>
      <c r="E405" s="185" t="s">
        <v>659</v>
      </c>
      <c r="F405" s="186" t="s">
        <v>660</v>
      </c>
      <c r="G405" s="187" t="s">
        <v>178</v>
      </c>
      <c r="H405" s="188">
        <v>1</v>
      </c>
      <c r="I405" s="189"/>
      <c r="J405" s="190">
        <f>ROUND(I405*H405,2)</f>
        <v>0</v>
      </c>
      <c r="K405" s="186" t="s">
        <v>1</v>
      </c>
      <c r="L405" s="38"/>
      <c r="M405" s="191" t="s">
        <v>1</v>
      </c>
      <c r="N405" s="192" t="s">
        <v>38</v>
      </c>
      <c r="O405" s="76"/>
      <c r="P405" s="193">
        <f>O405*H405</f>
        <v>0</v>
      </c>
      <c r="Q405" s="193">
        <v>0.0022000000000000001</v>
      </c>
      <c r="R405" s="193">
        <f>Q405*H405</f>
        <v>0.0022000000000000001</v>
      </c>
      <c r="S405" s="193">
        <v>0</v>
      </c>
      <c r="T405" s="194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5" t="s">
        <v>134</v>
      </c>
      <c r="AT405" s="195" t="s">
        <v>129</v>
      </c>
      <c r="AU405" s="195" t="s">
        <v>83</v>
      </c>
      <c r="AY405" s="18" t="s">
        <v>127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8" t="s">
        <v>81</v>
      </c>
      <c r="BK405" s="196">
        <f>ROUND(I405*H405,2)</f>
        <v>0</v>
      </c>
      <c r="BL405" s="18" t="s">
        <v>134</v>
      </c>
      <c r="BM405" s="195" t="s">
        <v>661</v>
      </c>
    </row>
    <row r="406" s="2" customFormat="1" ht="21.6" customHeight="1">
      <c r="A406" s="37"/>
      <c r="B406" s="183"/>
      <c r="C406" s="184" t="s">
        <v>662</v>
      </c>
      <c r="D406" s="184" t="s">
        <v>129</v>
      </c>
      <c r="E406" s="185" t="s">
        <v>663</v>
      </c>
      <c r="F406" s="186" t="s">
        <v>664</v>
      </c>
      <c r="G406" s="187" t="s">
        <v>205</v>
      </c>
      <c r="H406" s="188">
        <v>25</v>
      </c>
      <c r="I406" s="189"/>
      <c r="J406" s="190">
        <f>ROUND(I406*H406,2)</f>
        <v>0</v>
      </c>
      <c r="K406" s="186" t="s">
        <v>1</v>
      </c>
      <c r="L406" s="38"/>
      <c r="M406" s="191" t="s">
        <v>1</v>
      </c>
      <c r="N406" s="192" t="s">
        <v>38</v>
      </c>
      <c r="O406" s="76"/>
      <c r="P406" s="193">
        <f>O406*H406</f>
        <v>0</v>
      </c>
      <c r="Q406" s="193">
        <v>0.0022000000000000001</v>
      </c>
      <c r="R406" s="193">
        <f>Q406*H406</f>
        <v>0.055</v>
      </c>
      <c r="S406" s="193">
        <v>0</v>
      </c>
      <c r="T406" s="194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5" t="s">
        <v>134</v>
      </c>
      <c r="AT406" s="195" t="s">
        <v>129</v>
      </c>
      <c r="AU406" s="195" t="s">
        <v>83</v>
      </c>
      <c r="AY406" s="18" t="s">
        <v>127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8" t="s">
        <v>81</v>
      </c>
      <c r="BK406" s="196">
        <f>ROUND(I406*H406,2)</f>
        <v>0</v>
      </c>
      <c r="BL406" s="18" t="s">
        <v>134</v>
      </c>
      <c r="BM406" s="195" t="s">
        <v>665</v>
      </c>
    </row>
    <row r="407" s="2" customFormat="1" ht="21.6" customHeight="1">
      <c r="A407" s="37"/>
      <c r="B407" s="183"/>
      <c r="C407" s="184" t="s">
        <v>666</v>
      </c>
      <c r="D407" s="184" t="s">
        <v>129</v>
      </c>
      <c r="E407" s="185" t="s">
        <v>667</v>
      </c>
      <c r="F407" s="186" t="s">
        <v>668</v>
      </c>
      <c r="G407" s="187" t="s">
        <v>205</v>
      </c>
      <c r="H407" s="188">
        <v>2.7999999999999998</v>
      </c>
      <c r="I407" s="189"/>
      <c r="J407" s="190">
        <f>ROUND(I407*H407,2)</f>
        <v>0</v>
      </c>
      <c r="K407" s="186" t="s">
        <v>1</v>
      </c>
      <c r="L407" s="38"/>
      <c r="M407" s="191" t="s">
        <v>1</v>
      </c>
      <c r="N407" s="192" t="s">
        <v>38</v>
      </c>
      <c r="O407" s="76"/>
      <c r="P407" s="193">
        <f>O407*H407</f>
        <v>0</v>
      </c>
      <c r="Q407" s="193">
        <v>0.0022000000000000001</v>
      </c>
      <c r="R407" s="193">
        <f>Q407*H407</f>
        <v>0.0061599999999999997</v>
      </c>
      <c r="S407" s="193">
        <v>0</v>
      </c>
      <c r="T407" s="194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5" t="s">
        <v>134</v>
      </c>
      <c r="AT407" s="195" t="s">
        <v>129</v>
      </c>
      <c r="AU407" s="195" t="s">
        <v>83</v>
      </c>
      <c r="AY407" s="18" t="s">
        <v>127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8" t="s">
        <v>81</v>
      </c>
      <c r="BK407" s="196">
        <f>ROUND(I407*H407,2)</f>
        <v>0</v>
      </c>
      <c r="BL407" s="18" t="s">
        <v>134</v>
      </c>
      <c r="BM407" s="195" t="s">
        <v>669</v>
      </c>
    </row>
    <row r="408" s="13" customFormat="1">
      <c r="A408" s="13"/>
      <c r="B408" s="197"/>
      <c r="C408" s="13"/>
      <c r="D408" s="198" t="s">
        <v>136</v>
      </c>
      <c r="E408" s="199" t="s">
        <v>1</v>
      </c>
      <c r="F408" s="200" t="s">
        <v>670</v>
      </c>
      <c r="G408" s="13"/>
      <c r="H408" s="201">
        <v>2.7999999999999998</v>
      </c>
      <c r="I408" s="202"/>
      <c r="J408" s="13"/>
      <c r="K408" s="13"/>
      <c r="L408" s="197"/>
      <c r="M408" s="203"/>
      <c r="N408" s="204"/>
      <c r="O408" s="204"/>
      <c r="P408" s="204"/>
      <c r="Q408" s="204"/>
      <c r="R408" s="204"/>
      <c r="S408" s="204"/>
      <c r="T408" s="20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9" t="s">
        <v>136</v>
      </c>
      <c r="AU408" s="199" t="s">
        <v>83</v>
      </c>
      <c r="AV408" s="13" t="s">
        <v>83</v>
      </c>
      <c r="AW408" s="13" t="s">
        <v>30</v>
      </c>
      <c r="AX408" s="13" t="s">
        <v>81</v>
      </c>
      <c r="AY408" s="199" t="s">
        <v>127</v>
      </c>
    </row>
    <row r="409" s="12" customFormat="1" ht="22.8" customHeight="1">
      <c r="A409" s="12"/>
      <c r="B409" s="170"/>
      <c r="C409" s="12"/>
      <c r="D409" s="171" t="s">
        <v>72</v>
      </c>
      <c r="E409" s="181" t="s">
        <v>671</v>
      </c>
      <c r="F409" s="181" t="s">
        <v>672</v>
      </c>
      <c r="G409" s="12"/>
      <c r="H409" s="12"/>
      <c r="I409" s="173"/>
      <c r="J409" s="182">
        <f>BK409</f>
        <v>0</v>
      </c>
      <c r="K409" s="12"/>
      <c r="L409" s="170"/>
      <c r="M409" s="175"/>
      <c r="N409" s="176"/>
      <c r="O409" s="176"/>
      <c r="P409" s="177">
        <f>SUM(P410:P455)</f>
        <v>0</v>
      </c>
      <c r="Q409" s="176"/>
      <c r="R409" s="177">
        <f>SUM(R410:R455)</f>
        <v>0</v>
      </c>
      <c r="S409" s="176"/>
      <c r="T409" s="178">
        <f>SUM(T410:T455)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71" t="s">
        <v>81</v>
      </c>
      <c r="AT409" s="179" t="s">
        <v>72</v>
      </c>
      <c r="AU409" s="179" t="s">
        <v>81</v>
      </c>
      <c r="AY409" s="171" t="s">
        <v>127</v>
      </c>
      <c r="BK409" s="180">
        <f>SUM(BK410:BK455)</f>
        <v>0</v>
      </c>
    </row>
    <row r="410" s="2" customFormat="1" ht="32.4" customHeight="1">
      <c r="A410" s="37"/>
      <c r="B410" s="183"/>
      <c r="C410" s="184" t="s">
        <v>673</v>
      </c>
      <c r="D410" s="184" t="s">
        <v>129</v>
      </c>
      <c r="E410" s="185" t="s">
        <v>674</v>
      </c>
      <c r="F410" s="186" t="s">
        <v>675</v>
      </c>
      <c r="G410" s="187" t="s">
        <v>178</v>
      </c>
      <c r="H410" s="188">
        <v>1</v>
      </c>
      <c r="I410" s="189"/>
      <c r="J410" s="190">
        <f>ROUND(I410*H410,2)</f>
        <v>0</v>
      </c>
      <c r="K410" s="186" t="s">
        <v>1</v>
      </c>
      <c r="L410" s="38"/>
      <c r="M410" s="191" t="s">
        <v>1</v>
      </c>
      <c r="N410" s="192" t="s">
        <v>38</v>
      </c>
      <c r="O410" s="76"/>
      <c r="P410" s="193">
        <f>O410*H410</f>
        <v>0</v>
      </c>
      <c r="Q410" s="193">
        <v>0</v>
      </c>
      <c r="R410" s="193">
        <f>Q410*H410</f>
        <v>0</v>
      </c>
      <c r="S410" s="193">
        <v>0</v>
      </c>
      <c r="T410" s="194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5" t="s">
        <v>134</v>
      </c>
      <c r="AT410" s="195" t="s">
        <v>129</v>
      </c>
      <c r="AU410" s="195" t="s">
        <v>83</v>
      </c>
      <c r="AY410" s="18" t="s">
        <v>127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8" t="s">
        <v>81</v>
      </c>
      <c r="BK410" s="196">
        <f>ROUND(I410*H410,2)</f>
        <v>0</v>
      </c>
      <c r="BL410" s="18" t="s">
        <v>134</v>
      </c>
      <c r="BM410" s="195" t="s">
        <v>676</v>
      </c>
    </row>
    <row r="411" s="2" customFormat="1" ht="32.4" customHeight="1">
      <c r="A411" s="37"/>
      <c r="B411" s="183"/>
      <c r="C411" s="184" t="s">
        <v>677</v>
      </c>
      <c r="D411" s="184" t="s">
        <v>129</v>
      </c>
      <c r="E411" s="185" t="s">
        <v>678</v>
      </c>
      <c r="F411" s="186" t="s">
        <v>679</v>
      </c>
      <c r="G411" s="187" t="s">
        <v>178</v>
      </c>
      <c r="H411" s="188">
        <v>1</v>
      </c>
      <c r="I411" s="189"/>
      <c r="J411" s="190">
        <f>ROUND(I411*H411,2)</f>
        <v>0</v>
      </c>
      <c r="K411" s="186" t="s">
        <v>1</v>
      </c>
      <c r="L411" s="38"/>
      <c r="M411" s="191" t="s">
        <v>1</v>
      </c>
      <c r="N411" s="192" t="s">
        <v>38</v>
      </c>
      <c r="O411" s="76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95" t="s">
        <v>134</v>
      </c>
      <c r="AT411" s="195" t="s">
        <v>129</v>
      </c>
      <c r="AU411" s="195" t="s">
        <v>83</v>
      </c>
      <c r="AY411" s="18" t="s">
        <v>127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8" t="s">
        <v>81</v>
      </c>
      <c r="BK411" s="196">
        <f>ROUND(I411*H411,2)</f>
        <v>0</v>
      </c>
      <c r="BL411" s="18" t="s">
        <v>134</v>
      </c>
      <c r="BM411" s="195" t="s">
        <v>680</v>
      </c>
    </row>
    <row r="412" s="2" customFormat="1" ht="54" customHeight="1">
      <c r="A412" s="37"/>
      <c r="B412" s="183"/>
      <c r="C412" s="184" t="s">
        <v>681</v>
      </c>
      <c r="D412" s="184" t="s">
        <v>129</v>
      </c>
      <c r="E412" s="185" t="s">
        <v>682</v>
      </c>
      <c r="F412" s="186" t="s">
        <v>683</v>
      </c>
      <c r="G412" s="187" t="s">
        <v>684</v>
      </c>
      <c r="H412" s="188">
        <v>1</v>
      </c>
      <c r="I412" s="189"/>
      <c r="J412" s="190">
        <f>ROUND(I412*H412,2)</f>
        <v>0</v>
      </c>
      <c r="K412" s="186" t="s">
        <v>1</v>
      </c>
      <c r="L412" s="38"/>
      <c r="M412" s="191" t="s">
        <v>1</v>
      </c>
      <c r="N412" s="192" t="s">
        <v>38</v>
      </c>
      <c r="O412" s="76"/>
      <c r="P412" s="193">
        <f>O412*H412</f>
        <v>0</v>
      </c>
      <c r="Q412" s="193">
        <v>0</v>
      </c>
      <c r="R412" s="193">
        <f>Q412*H412</f>
        <v>0</v>
      </c>
      <c r="S412" s="193">
        <v>0</v>
      </c>
      <c r="T412" s="194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95" t="s">
        <v>134</v>
      </c>
      <c r="AT412" s="195" t="s">
        <v>129</v>
      </c>
      <c r="AU412" s="195" t="s">
        <v>83</v>
      </c>
      <c r="AY412" s="18" t="s">
        <v>127</v>
      </c>
      <c r="BE412" s="196">
        <f>IF(N412="základní",J412,0)</f>
        <v>0</v>
      </c>
      <c r="BF412" s="196">
        <f>IF(N412="snížená",J412,0)</f>
        <v>0</v>
      </c>
      <c r="BG412" s="196">
        <f>IF(N412="zákl. přenesená",J412,0)</f>
        <v>0</v>
      </c>
      <c r="BH412" s="196">
        <f>IF(N412="sníž. přenesená",J412,0)</f>
        <v>0</v>
      </c>
      <c r="BI412" s="196">
        <f>IF(N412="nulová",J412,0)</f>
        <v>0</v>
      </c>
      <c r="BJ412" s="18" t="s">
        <v>81</v>
      </c>
      <c r="BK412" s="196">
        <f>ROUND(I412*H412,2)</f>
        <v>0</v>
      </c>
      <c r="BL412" s="18" t="s">
        <v>134</v>
      </c>
      <c r="BM412" s="195" t="s">
        <v>685</v>
      </c>
    </row>
    <row r="413" s="2" customFormat="1" ht="54" customHeight="1">
      <c r="A413" s="37"/>
      <c r="B413" s="183"/>
      <c r="C413" s="184" t="s">
        <v>686</v>
      </c>
      <c r="D413" s="184" t="s">
        <v>129</v>
      </c>
      <c r="E413" s="185" t="s">
        <v>687</v>
      </c>
      <c r="F413" s="186" t="s">
        <v>688</v>
      </c>
      <c r="G413" s="187" t="s">
        <v>684</v>
      </c>
      <c r="H413" s="188">
        <v>1</v>
      </c>
      <c r="I413" s="189"/>
      <c r="J413" s="190">
        <f>ROUND(I413*H413,2)</f>
        <v>0</v>
      </c>
      <c r="K413" s="186" t="s">
        <v>1</v>
      </c>
      <c r="L413" s="38"/>
      <c r="M413" s="191" t="s">
        <v>1</v>
      </c>
      <c r="N413" s="192" t="s">
        <v>38</v>
      </c>
      <c r="O413" s="76"/>
      <c r="P413" s="193">
        <f>O413*H413</f>
        <v>0</v>
      </c>
      <c r="Q413" s="193">
        <v>0</v>
      </c>
      <c r="R413" s="193">
        <f>Q413*H413</f>
        <v>0</v>
      </c>
      <c r="S413" s="193">
        <v>0</v>
      </c>
      <c r="T413" s="194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5" t="s">
        <v>134</v>
      </c>
      <c r="AT413" s="195" t="s">
        <v>129</v>
      </c>
      <c r="AU413" s="195" t="s">
        <v>83</v>
      </c>
      <c r="AY413" s="18" t="s">
        <v>127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8" t="s">
        <v>81</v>
      </c>
      <c r="BK413" s="196">
        <f>ROUND(I413*H413,2)</f>
        <v>0</v>
      </c>
      <c r="BL413" s="18" t="s">
        <v>134</v>
      </c>
      <c r="BM413" s="195" t="s">
        <v>689</v>
      </c>
    </row>
    <row r="414" s="2" customFormat="1" ht="43.2" customHeight="1">
      <c r="A414" s="37"/>
      <c r="B414" s="183"/>
      <c r="C414" s="184" t="s">
        <v>690</v>
      </c>
      <c r="D414" s="184" t="s">
        <v>129</v>
      </c>
      <c r="E414" s="185" t="s">
        <v>691</v>
      </c>
      <c r="F414" s="186" t="s">
        <v>692</v>
      </c>
      <c r="G414" s="187" t="s">
        <v>684</v>
      </c>
      <c r="H414" s="188">
        <v>1</v>
      </c>
      <c r="I414" s="189"/>
      <c r="J414" s="190">
        <f>ROUND(I414*H414,2)</f>
        <v>0</v>
      </c>
      <c r="K414" s="186" t="s">
        <v>1</v>
      </c>
      <c r="L414" s="38"/>
      <c r="M414" s="191" t="s">
        <v>1</v>
      </c>
      <c r="N414" s="192" t="s">
        <v>38</v>
      </c>
      <c r="O414" s="76"/>
      <c r="P414" s="193">
        <f>O414*H414</f>
        <v>0</v>
      </c>
      <c r="Q414" s="193">
        <v>0</v>
      </c>
      <c r="R414" s="193">
        <f>Q414*H414</f>
        <v>0</v>
      </c>
      <c r="S414" s="193">
        <v>0</v>
      </c>
      <c r="T414" s="194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95" t="s">
        <v>134</v>
      </c>
      <c r="AT414" s="195" t="s">
        <v>129</v>
      </c>
      <c r="AU414" s="195" t="s">
        <v>83</v>
      </c>
      <c r="AY414" s="18" t="s">
        <v>127</v>
      </c>
      <c r="BE414" s="196">
        <f>IF(N414="základní",J414,0)</f>
        <v>0</v>
      </c>
      <c r="BF414" s="196">
        <f>IF(N414="snížená",J414,0)</f>
        <v>0</v>
      </c>
      <c r="BG414" s="196">
        <f>IF(N414="zákl. přenesená",J414,0)</f>
        <v>0</v>
      </c>
      <c r="BH414" s="196">
        <f>IF(N414="sníž. přenesená",J414,0)</f>
        <v>0</v>
      </c>
      <c r="BI414" s="196">
        <f>IF(N414="nulová",J414,0)</f>
        <v>0</v>
      </c>
      <c r="BJ414" s="18" t="s">
        <v>81</v>
      </c>
      <c r="BK414" s="196">
        <f>ROUND(I414*H414,2)</f>
        <v>0</v>
      </c>
      <c r="BL414" s="18" t="s">
        <v>134</v>
      </c>
      <c r="BM414" s="195" t="s">
        <v>693</v>
      </c>
    </row>
    <row r="415" s="2" customFormat="1" ht="43.2" customHeight="1">
      <c r="A415" s="37"/>
      <c r="B415" s="183"/>
      <c r="C415" s="184" t="s">
        <v>694</v>
      </c>
      <c r="D415" s="184" t="s">
        <v>129</v>
      </c>
      <c r="E415" s="185" t="s">
        <v>695</v>
      </c>
      <c r="F415" s="186" t="s">
        <v>696</v>
      </c>
      <c r="G415" s="187" t="s">
        <v>684</v>
      </c>
      <c r="H415" s="188">
        <v>1</v>
      </c>
      <c r="I415" s="189"/>
      <c r="J415" s="190">
        <f>ROUND(I415*H415,2)</f>
        <v>0</v>
      </c>
      <c r="K415" s="186" t="s">
        <v>1</v>
      </c>
      <c r="L415" s="38"/>
      <c r="M415" s="191" t="s">
        <v>1</v>
      </c>
      <c r="N415" s="192" t="s">
        <v>38</v>
      </c>
      <c r="O415" s="76"/>
      <c r="P415" s="193">
        <f>O415*H415</f>
        <v>0</v>
      </c>
      <c r="Q415" s="193">
        <v>0</v>
      </c>
      <c r="R415" s="193">
        <f>Q415*H415</f>
        <v>0</v>
      </c>
      <c r="S415" s="193">
        <v>0</v>
      </c>
      <c r="T415" s="194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5" t="s">
        <v>134</v>
      </c>
      <c r="AT415" s="195" t="s">
        <v>129</v>
      </c>
      <c r="AU415" s="195" t="s">
        <v>83</v>
      </c>
      <c r="AY415" s="18" t="s">
        <v>127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8" t="s">
        <v>81</v>
      </c>
      <c r="BK415" s="196">
        <f>ROUND(I415*H415,2)</f>
        <v>0</v>
      </c>
      <c r="BL415" s="18" t="s">
        <v>134</v>
      </c>
      <c r="BM415" s="195" t="s">
        <v>697</v>
      </c>
    </row>
    <row r="416" s="2" customFormat="1" ht="54" customHeight="1">
      <c r="A416" s="37"/>
      <c r="B416" s="183"/>
      <c r="C416" s="184" t="s">
        <v>698</v>
      </c>
      <c r="D416" s="184" t="s">
        <v>129</v>
      </c>
      <c r="E416" s="185" t="s">
        <v>699</v>
      </c>
      <c r="F416" s="186" t="s">
        <v>700</v>
      </c>
      <c r="G416" s="187" t="s">
        <v>701</v>
      </c>
      <c r="H416" s="188">
        <v>1</v>
      </c>
      <c r="I416" s="189"/>
      <c r="J416" s="190">
        <f>ROUND(I416*H416,2)</f>
        <v>0</v>
      </c>
      <c r="K416" s="186" t="s">
        <v>1</v>
      </c>
      <c r="L416" s="38"/>
      <c r="M416" s="191" t="s">
        <v>1</v>
      </c>
      <c r="N416" s="192" t="s">
        <v>38</v>
      </c>
      <c r="O416" s="76"/>
      <c r="P416" s="193">
        <f>O416*H416</f>
        <v>0</v>
      </c>
      <c r="Q416" s="193">
        <v>0</v>
      </c>
      <c r="R416" s="193">
        <f>Q416*H416</f>
        <v>0</v>
      </c>
      <c r="S416" s="193">
        <v>0</v>
      </c>
      <c r="T416" s="194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5" t="s">
        <v>134</v>
      </c>
      <c r="AT416" s="195" t="s">
        <v>129</v>
      </c>
      <c r="AU416" s="195" t="s">
        <v>83</v>
      </c>
      <c r="AY416" s="18" t="s">
        <v>127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8" t="s">
        <v>81</v>
      </c>
      <c r="BK416" s="196">
        <f>ROUND(I416*H416,2)</f>
        <v>0</v>
      </c>
      <c r="BL416" s="18" t="s">
        <v>134</v>
      </c>
      <c r="BM416" s="195" t="s">
        <v>702</v>
      </c>
    </row>
    <row r="417" s="2" customFormat="1" ht="32.4" customHeight="1">
      <c r="A417" s="37"/>
      <c r="B417" s="183"/>
      <c r="C417" s="184" t="s">
        <v>703</v>
      </c>
      <c r="D417" s="184" t="s">
        <v>129</v>
      </c>
      <c r="E417" s="185" t="s">
        <v>704</v>
      </c>
      <c r="F417" s="186" t="s">
        <v>705</v>
      </c>
      <c r="G417" s="187" t="s">
        <v>178</v>
      </c>
      <c r="H417" s="188">
        <v>4</v>
      </c>
      <c r="I417" s="189"/>
      <c r="J417" s="190">
        <f>ROUND(I417*H417,2)</f>
        <v>0</v>
      </c>
      <c r="K417" s="186" t="s">
        <v>1</v>
      </c>
      <c r="L417" s="38"/>
      <c r="M417" s="191" t="s">
        <v>1</v>
      </c>
      <c r="N417" s="192" t="s">
        <v>38</v>
      </c>
      <c r="O417" s="76"/>
      <c r="P417" s="193">
        <f>O417*H417</f>
        <v>0</v>
      </c>
      <c r="Q417" s="193">
        <v>0</v>
      </c>
      <c r="R417" s="193">
        <f>Q417*H417</f>
        <v>0</v>
      </c>
      <c r="S417" s="193">
        <v>0</v>
      </c>
      <c r="T417" s="194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5" t="s">
        <v>134</v>
      </c>
      <c r="AT417" s="195" t="s">
        <v>129</v>
      </c>
      <c r="AU417" s="195" t="s">
        <v>83</v>
      </c>
      <c r="AY417" s="18" t="s">
        <v>127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8" t="s">
        <v>81</v>
      </c>
      <c r="BK417" s="196">
        <f>ROUND(I417*H417,2)</f>
        <v>0</v>
      </c>
      <c r="BL417" s="18" t="s">
        <v>134</v>
      </c>
      <c r="BM417" s="195" t="s">
        <v>706</v>
      </c>
    </row>
    <row r="418" s="2" customFormat="1" ht="32.4" customHeight="1">
      <c r="A418" s="37"/>
      <c r="B418" s="183"/>
      <c r="C418" s="184" t="s">
        <v>707</v>
      </c>
      <c r="D418" s="184" t="s">
        <v>129</v>
      </c>
      <c r="E418" s="185" t="s">
        <v>708</v>
      </c>
      <c r="F418" s="186" t="s">
        <v>709</v>
      </c>
      <c r="G418" s="187" t="s">
        <v>178</v>
      </c>
      <c r="H418" s="188">
        <v>1</v>
      </c>
      <c r="I418" s="189"/>
      <c r="J418" s="190">
        <f>ROUND(I418*H418,2)</f>
        <v>0</v>
      </c>
      <c r="K418" s="186" t="s">
        <v>1</v>
      </c>
      <c r="L418" s="38"/>
      <c r="M418" s="191" t="s">
        <v>1</v>
      </c>
      <c r="N418" s="192" t="s">
        <v>38</v>
      </c>
      <c r="O418" s="76"/>
      <c r="P418" s="193">
        <f>O418*H418</f>
        <v>0</v>
      </c>
      <c r="Q418" s="193">
        <v>0</v>
      </c>
      <c r="R418" s="193">
        <f>Q418*H418</f>
        <v>0</v>
      </c>
      <c r="S418" s="193">
        <v>0</v>
      </c>
      <c r="T418" s="194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95" t="s">
        <v>134</v>
      </c>
      <c r="AT418" s="195" t="s">
        <v>129</v>
      </c>
      <c r="AU418" s="195" t="s">
        <v>83</v>
      </c>
      <c r="AY418" s="18" t="s">
        <v>127</v>
      </c>
      <c r="BE418" s="196">
        <f>IF(N418="základní",J418,0)</f>
        <v>0</v>
      </c>
      <c r="BF418" s="196">
        <f>IF(N418="snížená",J418,0)</f>
        <v>0</v>
      </c>
      <c r="BG418" s="196">
        <f>IF(N418="zákl. přenesená",J418,0)</f>
        <v>0</v>
      </c>
      <c r="BH418" s="196">
        <f>IF(N418="sníž. přenesená",J418,0)</f>
        <v>0</v>
      </c>
      <c r="BI418" s="196">
        <f>IF(N418="nulová",J418,0)</f>
        <v>0</v>
      </c>
      <c r="BJ418" s="18" t="s">
        <v>81</v>
      </c>
      <c r="BK418" s="196">
        <f>ROUND(I418*H418,2)</f>
        <v>0</v>
      </c>
      <c r="BL418" s="18" t="s">
        <v>134</v>
      </c>
      <c r="BM418" s="195" t="s">
        <v>710</v>
      </c>
    </row>
    <row r="419" s="2" customFormat="1" ht="32.4" customHeight="1">
      <c r="A419" s="37"/>
      <c r="B419" s="183"/>
      <c r="C419" s="184" t="s">
        <v>711</v>
      </c>
      <c r="D419" s="184" t="s">
        <v>129</v>
      </c>
      <c r="E419" s="185" t="s">
        <v>712</v>
      </c>
      <c r="F419" s="186" t="s">
        <v>713</v>
      </c>
      <c r="G419" s="187" t="s">
        <v>178</v>
      </c>
      <c r="H419" s="188">
        <v>6</v>
      </c>
      <c r="I419" s="189"/>
      <c r="J419" s="190">
        <f>ROUND(I419*H419,2)</f>
        <v>0</v>
      </c>
      <c r="K419" s="186" t="s">
        <v>1</v>
      </c>
      <c r="L419" s="38"/>
      <c r="M419" s="191" t="s">
        <v>1</v>
      </c>
      <c r="N419" s="192" t="s">
        <v>38</v>
      </c>
      <c r="O419" s="76"/>
      <c r="P419" s="193">
        <f>O419*H419</f>
        <v>0</v>
      </c>
      <c r="Q419" s="193">
        <v>0</v>
      </c>
      <c r="R419" s="193">
        <f>Q419*H419</f>
        <v>0</v>
      </c>
      <c r="S419" s="193">
        <v>0</v>
      </c>
      <c r="T419" s="194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5" t="s">
        <v>134</v>
      </c>
      <c r="AT419" s="195" t="s">
        <v>129</v>
      </c>
      <c r="AU419" s="195" t="s">
        <v>83</v>
      </c>
      <c r="AY419" s="18" t="s">
        <v>127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8" t="s">
        <v>81</v>
      </c>
      <c r="BK419" s="196">
        <f>ROUND(I419*H419,2)</f>
        <v>0</v>
      </c>
      <c r="BL419" s="18" t="s">
        <v>134</v>
      </c>
      <c r="BM419" s="195" t="s">
        <v>714</v>
      </c>
    </row>
    <row r="420" s="2" customFormat="1" ht="32.4" customHeight="1">
      <c r="A420" s="37"/>
      <c r="B420" s="183"/>
      <c r="C420" s="184" t="s">
        <v>715</v>
      </c>
      <c r="D420" s="184" t="s">
        <v>129</v>
      </c>
      <c r="E420" s="185" t="s">
        <v>716</v>
      </c>
      <c r="F420" s="186" t="s">
        <v>717</v>
      </c>
      <c r="G420" s="187" t="s">
        <v>178</v>
      </c>
      <c r="H420" s="188">
        <v>2</v>
      </c>
      <c r="I420" s="189"/>
      <c r="J420" s="190">
        <f>ROUND(I420*H420,2)</f>
        <v>0</v>
      </c>
      <c r="K420" s="186" t="s">
        <v>1</v>
      </c>
      <c r="L420" s="38"/>
      <c r="M420" s="191" t="s">
        <v>1</v>
      </c>
      <c r="N420" s="192" t="s">
        <v>38</v>
      </c>
      <c r="O420" s="76"/>
      <c r="P420" s="193">
        <f>O420*H420</f>
        <v>0</v>
      </c>
      <c r="Q420" s="193">
        <v>0</v>
      </c>
      <c r="R420" s="193">
        <f>Q420*H420</f>
        <v>0</v>
      </c>
      <c r="S420" s="193">
        <v>0</v>
      </c>
      <c r="T420" s="194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5" t="s">
        <v>134</v>
      </c>
      <c r="AT420" s="195" t="s">
        <v>129</v>
      </c>
      <c r="AU420" s="195" t="s">
        <v>83</v>
      </c>
      <c r="AY420" s="18" t="s">
        <v>127</v>
      </c>
      <c r="BE420" s="196">
        <f>IF(N420="základní",J420,0)</f>
        <v>0</v>
      </c>
      <c r="BF420" s="196">
        <f>IF(N420="snížená",J420,0)</f>
        <v>0</v>
      </c>
      <c r="BG420" s="196">
        <f>IF(N420="zákl. přenesená",J420,0)</f>
        <v>0</v>
      </c>
      <c r="BH420" s="196">
        <f>IF(N420="sníž. přenesená",J420,0)</f>
        <v>0</v>
      </c>
      <c r="BI420" s="196">
        <f>IF(N420="nulová",J420,0)</f>
        <v>0</v>
      </c>
      <c r="BJ420" s="18" t="s">
        <v>81</v>
      </c>
      <c r="BK420" s="196">
        <f>ROUND(I420*H420,2)</f>
        <v>0</v>
      </c>
      <c r="BL420" s="18" t="s">
        <v>134</v>
      </c>
      <c r="BM420" s="195" t="s">
        <v>718</v>
      </c>
    </row>
    <row r="421" s="2" customFormat="1" ht="21.6" customHeight="1">
      <c r="A421" s="37"/>
      <c r="B421" s="183"/>
      <c r="C421" s="184" t="s">
        <v>719</v>
      </c>
      <c r="D421" s="184" t="s">
        <v>129</v>
      </c>
      <c r="E421" s="185" t="s">
        <v>720</v>
      </c>
      <c r="F421" s="186" t="s">
        <v>721</v>
      </c>
      <c r="G421" s="187" t="s">
        <v>178</v>
      </c>
      <c r="H421" s="188">
        <v>7</v>
      </c>
      <c r="I421" s="189"/>
      <c r="J421" s="190">
        <f>ROUND(I421*H421,2)</f>
        <v>0</v>
      </c>
      <c r="K421" s="186" t="s">
        <v>1</v>
      </c>
      <c r="L421" s="38"/>
      <c r="M421" s="191" t="s">
        <v>1</v>
      </c>
      <c r="N421" s="192" t="s">
        <v>38</v>
      </c>
      <c r="O421" s="76"/>
      <c r="P421" s="193">
        <f>O421*H421</f>
        <v>0</v>
      </c>
      <c r="Q421" s="193">
        <v>0</v>
      </c>
      <c r="R421" s="193">
        <f>Q421*H421</f>
        <v>0</v>
      </c>
      <c r="S421" s="193">
        <v>0</v>
      </c>
      <c r="T421" s="194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5" t="s">
        <v>134</v>
      </c>
      <c r="AT421" s="195" t="s">
        <v>129</v>
      </c>
      <c r="AU421" s="195" t="s">
        <v>83</v>
      </c>
      <c r="AY421" s="18" t="s">
        <v>127</v>
      </c>
      <c r="BE421" s="196">
        <f>IF(N421="základní",J421,0)</f>
        <v>0</v>
      </c>
      <c r="BF421" s="196">
        <f>IF(N421="snížená",J421,0)</f>
        <v>0</v>
      </c>
      <c r="BG421" s="196">
        <f>IF(N421="zákl. přenesená",J421,0)</f>
        <v>0</v>
      </c>
      <c r="BH421" s="196">
        <f>IF(N421="sníž. přenesená",J421,0)</f>
        <v>0</v>
      </c>
      <c r="BI421" s="196">
        <f>IF(N421="nulová",J421,0)</f>
        <v>0</v>
      </c>
      <c r="BJ421" s="18" t="s">
        <v>81</v>
      </c>
      <c r="BK421" s="196">
        <f>ROUND(I421*H421,2)</f>
        <v>0</v>
      </c>
      <c r="BL421" s="18" t="s">
        <v>134</v>
      </c>
      <c r="BM421" s="195" t="s">
        <v>722</v>
      </c>
    </row>
    <row r="422" s="2" customFormat="1" ht="21.6" customHeight="1">
      <c r="A422" s="37"/>
      <c r="B422" s="183"/>
      <c r="C422" s="184" t="s">
        <v>723</v>
      </c>
      <c r="D422" s="184" t="s">
        <v>129</v>
      </c>
      <c r="E422" s="185" t="s">
        <v>724</v>
      </c>
      <c r="F422" s="186" t="s">
        <v>725</v>
      </c>
      <c r="G422" s="187" t="s">
        <v>178</v>
      </c>
      <c r="H422" s="188">
        <v>4</v>
      </c>
      <c r="I422" s="189"/>
      <c r="J422" s="190">
        <f>ROUND(I422*H422,2)</f>
        <v>0</v>
      </c>
      <c r="K422" s="186" t="s">
        <v>1</v>
      </c>
      <c r="L422" s="38"/>
      <c r="M422" s="191" t="s">
        <v>1</v>
      </c>
      <c r="N422" s="192" t="s">
        <v>38</v>
      </c>
      <c r="O422" s="76"/>
      <c r="P422" s="193">
        <f>O422*H422</f>
        <v>0</v>
      </c>
      <c r="Q422" s="193">
        <v>0</v>
      </c>
      <c r="R422" s="193">
        <f>Q422*H422</f>
        <v>0</v>
      </c>
      <c r="S422" s="193">
        <v>0</v>
      </c>
      <c r="T422" s="194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5" t="s">
        <v>134</v>
      </c>
      <c r="AT422" s="195" t="s">
        <v>129</v>
      </c>
      <c r="AU422" s="195" t="s">
        <v>83</v>
      </c>
      <c r="AY422" s="18" t="s">
        <v>127</v>
      </c>
      <c r="BE422" s="196">
        <f>IF(N422="základní",J422,0)</f>
        <v>0</v>
      </c>
      <c r="BF422" s="196">
        <f>IF(N422="snížená",J422,0)</f>
        <v>0</v>
      </c>
      <c r="BG422" s="196">
        <f>IF(N422="zákl. přenesená",J422,0)</f>
        <v>0</v>
      </c>
      <c r="BH422" s="196">
        <f>IF(N422="sníž. přenesená",J422,0)</f>
        <v>0</v>
      </c>
      <c r="BI422" s="196">
        <f>IF(N422="nulová",J422,0)</f>
        <v>0</v>
      </c>
      <c r="BJ422" s="18" t="s">
        <v>81</v>
      </c>
      <c r="BK422" s="196">
        <f>ROUND(I422*H422,2)</f>
        <v>0</v>
      </c>
      <c r="BL422" s="18" t="s">
        <v>134</v>
      </c>
      <c r="BM422" s="195" t="s">
        <v>726</v>
      </c>
    </row>
    <row r="423" s="2" customFormat="1" ht="21.6" customHeight="1">
      <c r="A423" s="37"/>
      <c r="B423" s="183"/>
      <c r="C423" s="184" t="s">
        <v>727</v>
      </c>
      <c r="D423" s="184" t="s">
        <v>129</v>
      </c>
      <c r="E423" s="185" t="s">
        <v>728</v>
      </c>
      <c r="F423" s="186" t="s">
        <v>729</v>
      </c>
      <c r="G423" s="187" t="s">
        <v>178</v>
      </c>
      <c r="H423" s="188">
        <v>7</v>
      </c>
      <c r="I423" s="189"/>
      <c r="J423" s="190">
        <f>ROUND(I423*H423,2)</f>
        <v>0</v>
      </c>
      <c r="K423" s="186" t="s">
        <v>1</v>
      </c>
      <c r="L423" s="38"/>
      <c r="M423" s="191" t="s">
        <v>1</v>
      </c>
      <c r="N423" s="192" t="s">
        <v>38</v>
      </c>
      <c r="O423" s="76"/>
      <c r="P423" s="193">
        <f>O423*H423</f>
        <v>0</v>
      </c>
      <c r="Q423" s="193">
        <v>0</v>
      </c>
      <c r="R423" s="193">
        <f>Q423*H423</f>
        <v>0</v>
      </c>
      <c r="S423" s="193">
        <v>0</v>
      </c>
      <c r="T423" s="19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95" t="s">
        <v>134</v>
      </c>
      <c r="AT423" s="195" t="s">
        <v>129</v>
      </c>
      <c r="AU423" s="195" t="s">
        <v>83</v>
      </c>
      <c r="AY423" s="18" t="s">
        <v>127</v>
      </c>
      <c r="BE423" s="196">
        <f>IF(N423="základní",J423,0)</f>
        <v>0</v>
      </c>
      <c r="BF423" s="196">
        <f>IF(N423="snížená",J423,0)</f>
        <v>0</v>
      </c>
      <c r="BG423" s="196">
        <f>IF(N423="zákl. přenesená",J423,0)</f>
        <v>0</v>
      </c>
      <c r="BH423" s="196">
        <f>IF(N423="sníž. přenesená",J423,0)</f>
        <v>0</v>
      </c>
      <c r="BI423" s="196">
        <f>IF(N423="nulová",J423,0)</f>
        <v>0</v>
      </c>
      <c r="BJ423" s="18" t="s">
        <v>81</v>
      </c>
      <c r="BK423" s="196">
        <f>ROUND(I423*H423,2)</f>
        <v>0</v>
      </c>
      <c r="BL423" s="18" t="s">
        <v>134</v>
      </c>
      <c r="BM423" s="195" t="s">
        <v>730</v>
      </c>
    </row>
    <row r="424" s="2" customFormat="1" ht="21.6" customHeight="1">
      <c r="A424" s="37"/>
      <c r="B424" s="183"/>
      <c r="C424" s="184" t="s">
        <v>731</v>
      </c>
      <c r="D424" s="184" t="s">
        <v>129</v>
      </c>
      <c r="E424" s="185" t="s">
        <v>732</v>
      </c>
      <c r="F424" s="186" t="s">
        <v>733</v>
      </c>
      <c r="G424" s="187" t="s">
        <v>178</v>
      </c>
      <c r="H424" s="188">
        <v>5</v>
      </c>
      <c r="I424" s="189"/>
      <c r="J424" s="190">
        <f>ROUND(I424*H424,2)</f>
        <v>0</v>
      </c>
      <c r="K424" s="186" t="s">
        <v>1</v>
      </c>
      <c r="L424" s="38"/>
      <c r="M424" s="191" t="s">
        <v>1</v>
      </c>
      <c r="N424" s="192" t="s">
        <v>38</v>
      </c>
      <c r="O424" s="76"/>
      <c r="P424" s="193">
        <f>O424*H424</f>
        <v>0</v>
      </c>
      <c r="Q424" s="193">
        <v>0</v>
      </c>
      <c r="R424" s="193">
        <f>Q424*H424</f>
        <v>0</v>
      </c>
      <c r="S424" s="193">
        <v>0</v>
      </c>
      <c r="T424" s="194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5" t="s">
        <v>134</v>
      </c>
      <c r="AT424" s="195" t="s">
        <v>129</v>
      </c>
      <c r="AU424" s="195" t="s">
        <v>83</v>
      </c>
      <c r="AY424" s="18" t="s">
        <v>127</v>
      </c>
      <c r="BE424" s="196">
        <f>IF(N424="základní",J424,0)</f>
        <v>0</v>
      </c>
      <c r="BF424" s="196">
        <f>IF(N424="snížená",J424,0)</f>
        <v>0</v>
      </c>
      <c r="BG424" s="196">
        <f>IF(N424="zákl. přenesená",J424,0)</f>
        <v>0</v>
      </c>
      <c r="BH424" s="196">
        <f>IF(N424="sníž. přenesená",J424,0)</f>
        <v>0</v>
      </c>
      <c r="BI424" s="196">
        <f>IF(N424="nulová",J424,0)</f>
        <v>0</v>
      </c>
      <c r="BJ424" s="18" t="s">
        <v>81</v>
      </c>
      <c r="BK424" s="196">
        <f>ROUND(I424*H424,2)</f>
        <v>0</v>
      </c>
      <c r="BL424" s="18" t="s">
        <v>134</v>
      </c>
      <c r="BM424" s="195" t="s">
        <v>734</v>
      </c>
    </row>
    <row r="425" s="2" customFormat="1" ht="21.6" customHeight="1">
      <c r="A425" s="37"/>
      <c r="B425" s="183"/>
      <c r="C425" s="184" t="s">
        <v>735</v>
      </c>
      <c r="D425" s="184" t="s">
        <v>129</v>
      </c>
      <c r="E425" s="185" t="s">
        <v>736</v>
      </c>
      <c r="F425" s="186" t="s">
        <v>737</v>
      </c>
      <c r="G425" s="187" t="s">
        <v>178</v>
      </c>
      <c r="H425" s="188">
        <v>2</v>
      </c>
      <c r="I425" s="189"/>
      <c r="J425" s="190">
        <f>ROUND(I425*H425,2)</f>
        <v>0</v>
      </c>
      <c r="K425" s="186" t="s">
        <v>1</v>
      </c>
      <c r="L425" s="38"/>
      <c r="M425" s="191" t="s">
        <v>1</v>
      </c>
      <c r="N425" s="192" t="s">
        <v>38</v>
      </c>
      <c r="O425" s="76"/>
      <c r="P425" s="193">
        <f>O425*H425</f>
        <v>0</v>
      </c>
      <c r="Q425" s="193">
        <v>0</v>
      </c>
      <c r="R425" s="193">
        <f>Q425*H425</f>
        <v>0</v>
      </c>
      <c r="S425" s="193">
        <v>0</v>
      </c>
      <c r="T425" s="19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5" t="s">
        <v>134</v>
      </c>
      <c r="AT425" s="195" t="s">
        <v>129</v>
      </c>
      <c r="AU425" s="195" t="s">
        <v>83</v>
      </c>
      <c r="AY425" s="18" t="s">
        <v>127</v>
      </c>
      <c r="BE425" s="196">
        <f>IF(N425="základní",J425,0)</f>
        <v>0</v>
      </c>
      <c r="BF425" s="196">
        <f>IF(N425="snížená",J425,0)</f>
        <v>0</v>
      </c>
      <c r="BG425" s="196">
        <f>IF(N425="zákl. přenesená",J425,0)</f>
        <v>0</v>
      </c>
      <c r="BH425" s="196">
        <f>IF(N425="sníž. přenesená",J425,0)</f>
        <v>0</v>
      </c>
      <c r="BI425" s="196">
        <f>IF(N425="nulová",J425,0)</f>
        <v>0</v>
      </c>
      <c r="BJ425" s="18" t="s">
        <v>81</v>
      </c>
      <c r="BK425" s="196">
        <f>ROUND(I425*H425,2)</f>
        <v>0</v>
      </c>
      <c r="BL425" s="18" t="s">
        <v>134</v>
      </c>
      <c r="BM425" s="195" t="s">
        <v>738</v>
      </c>
    </row>
    <row r="426" s="2" customFormat="1" ht="21.6" customHeight="1">
      <c r="A426" s="37"/>
      <c r="B426" s="183"/>
      <c r="C426" s="184" t="s">
        <v>739</v>
      </c>
      <c r="D426" s="184" t="s">
        <v>129</v>
      </c>
      <c r="E426" s="185" t="s">
        <v>740</v>
      </c>
      <c r="F426" s="186" t="s">
        <v>741</v>
      </c>
      <c r="G426" s="187" t="s">
        <v>178</v>
      </c>
      <c r="H426" s="188">
        <v>9</v>
      </c>
      <c r="I426" s="189"/>
      <c r="J426" s="190">
        <f>ROUND(I426*H426,2)</f>
        <v>0</v>
      </c>
      <c r="K426" s="186" t="s">
        <v>1</v>
      </c>
      <c r="L426" s="38"/>
      <c r="M426" s="191" t="s">
        <v>1</v>
      </c>
      <c r="N426" s="192" t="s">
        <v>38</v>
      </c>
      <c r="O426" s="76"/>
      <c r="P426" s="193">
        <f>O426*H426</f>
        <v>0</v>
      </c>
      <c r="Q426" s="193">
        <v>0</v>
      </c>
      <c r="R426" s="193">
        <f>Q426*H426</f>
        <v>0</v>
      </c>
      <c r="S426" s="193">
        <v>0</v>
      </c>
      <c r="T426" s="194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95" t="s">
        <v>134</v>
      </c>
      <c r="AT426" s="195" t="s">
        <v>129</v>
      </c>
      <c r="AU426" s="195" t="s">
        <v>83</v>
      </c>
      <c r="AY426" s="18" t="s">
        <v>127</v>
      </c>
      <c r="BE426" s="196">
        <f>IF(N426="základní",J426,0)</f>
        <v>0</v>
      </c>
      <c r="BF426" s="196">
        <f>IF(N426="snížená",J426,0)</f>
        <v>0</v>
      </c>
      <c r="BG426" s="196">
        <f>IF(N426="zákl. přenesená",J426,0)</f>
        <v>0</v>
      </c>
      <c r="BH426" s="196">
        <f>IF(N426="sníž. přenesená",J426,0)</f>
        <v>0</v>
      </c>
      <c r="BI426" s="196">
        <f>IF(N426="nulová",J426,0)</f>
        <v>0</v>
      </c>
      <c r="BJ426" s="18" t="s">
        <v>81</v>
      </c>
      <c r="BK426" s="196">
        <f>ROUND(I426*H426,2)</f>
        <v>0</v>
      </c>
      <c r="BL426" s="18" t="s">
        <v>134</v>
      </c>
      <c r="BM426" s="195" t="s">
        <v>742</v>
      </c>
    </row>
    <row r="427" s="2" customFormat="1" ht="21.6" customHeight="1">
      <c r="A427" s="37"/>
      <c r="B427" s="183"/>
      <c r="C427" s="184" t="s">
        <v>743</v>
      </c>
      <c r="D427" s="184" t="s">
        <v>129</v>
      </c>
      <c r="E427" s="185" t="s">
        <v>744</v>
      </c>
      <c r="F427" s="186" t="s">
        <v>745</v>
      </c>
      <c r="G427" s="187" t="s">
        <v>178</v>
      </c>
      <c r="H427" s="188">
        <v>4</v>
      </c>
      <c r="I427" s="189"/>
      <c r="J427" s="190">
        <f>ROUND(I427*H427,2)</f>
        <v>0</v>
      </c>
      <c r="K427" s="186" t="s">
        <v>1</v>
      </c>
      <c r="L427" s="38"/>
      <c r="M427" s="191" t="s">
        <v>1</v>
      </c>
      <c r="N427" s="192" t="s">
        <v>38</v>
      </c>
      <c r="O427" s="76"/>
      <c r="P427" s="193">
        <f>O427*H427</f>
        <v>0</v>
      </c>
      <c r="Q427" s="193">
        <v>0</v>
      </c>
      <c r="R427" s="193">
        <f>Q427*H427</f>
        <v>0</v>
      </c>
      <c r="S427" s="193">
        <v>0</v>
      </c>
      <c r="T427" s="194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5" t="s">
        <v>134</v>
      </c>
      <c r="AT427" s="195" t="s">
        <v>129</v>
      </c>
      <c r="AU427" s="195" t="s">
        <v>83</v>
      </c>
      <c r="AY427" s="18" t="s">
        <v>127</v>
      </c>
      <c r="BE427" s="196">
        <f>IF(N427="základní",J427,0)</f>
        <v>0</v>
      </c>
      <c r="BF427" s="196">
        <f>IF(N427="snížená",J427,0)</f>
        <v>0</v>
      </c>
      <c r="BG427" s="196">
        <f>IF(N427="zákl. přenesená",J427,0)</f>
        <v>0</v>
      </c>
      <c r="BH427" s="196">
        <f>IF(N427="sníž. přenesená",J427,0)</f>
        <v>0</v>
      </c>
      <c r="BI427" s="196">
        <f>IF(N427="nulová",J427,0)</f>
        <v>0</v>
      </c>
      <c r="BJ427" s="18" t="s">
        <v>81</v>
      </c>
      <c r="BK427" s="196">
        <f>ROUND(I427*H427,2)</f>
        <v>0</v>
      </c>
      <c r="BL427" s="18" t="s">
        <v>134</v>
      </c>
      <c r="BM427" s="195" t="s">
        <v>746</v>
      </c>
    </row>
    <row r="428" s="2" customFormat="1" ht="32.4" customHeight="1">
      <c r="A428" s="37"/>
      <c r="B428" s="183"/>
      <c r="C428" s="184" t="s">
        <v>747</v>
      </c>
      <c r="D428" s="184" t="s">
        <v>129</v>
      </c>
      <c r="E428" s="185" t="s">
        <v>748</v>
      </c>
      <c r="F428" s="186" t="s">
        <v>749</v>
      </c>
      <c r="G428" s="187" t="s">
        <v>178</v>
      </c>
      <c r="H428" s="188">
        <v>7</v>
      </c>
      <c r="I428" s="189"/>
      <c r="J428" s="190">
        <f>ROUND(I428*H428,2)</f>
        <v>0</v>
      </c>
      <c r="K428" s="186" t="s">
        <v>1</v>
      </c>
      <c r="L428" s="38"/>
      <c r="M428" s="191" t="s">
        <v>1</v>
      </c>
      <c r="N428" s="192" t="s">
        <v>38</v>
      </c>
      <c r="O428" s="76"/>
      <c r="P428" s="193">
        <f>O428*H428</f>
        <v>0</v>
      </c>
      <c r="Q428" s="193">
        <v>0</v>
      </c>
      <c r="R428" s="193">
        <f>Q428*H428</f>
        <v>0</v>
      </c>
      <c r="S428" s="193">
        <v>0</v>
      </c>
      <c r="T428" s="194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95" t="s">
        <v>134</v>
      </c>
      <c r="AT428" s="195" t="s">
        <v>129</v>
      </c>
      <c r="AU428" s="195" t="s">
        <v>83</v>
      </c>
      <c r="AY428" s="18" t="s">
        <v>127</v>
      </c>
      <c r="BE428" s="196">
        <f>IF(N428="základní",J428,0)</f>
        <v>0</v>
      </c>
      <c r="BF428" s="196">
        <f>IF(N428="snížená",J428,0)</f>
        <v>0</v>
      </c>
      <c r="BG428" s="196">
        <f>IF(N428="zákl. přenesená",J428,0)</f>
        <v>0</v>
      </c>
      <c r="BH428" s="196">
        <f>IF(N428="sníž. přenesená",J428,0)</f>
        <v>0</v>
      </c>
      <c r="BI428" s="196">
        <f>IF(N428="nulová",J428,0)</f>
        <v>0</v>
      </c>
      <c r="BJ428" s="18" t="s">
        <v>81</v>
      </c>
      <c r="BK428" s="196">
        <f>ROUND(I428*H428,2)</f>
        <v>0</v>
      </c>
      <c r="BL428" s="18" t="s">
        <v>134</v>
      </c>
      <c r="BM428" s="195" t="s">
        <v>750</v>
      </c>
    </row>
    <row r="429" s="2" customFormat="1" ht="21.6" customHeight="1">
      <c r="A429" s="37"/>
      <c r="B429" s="183"/>
      <c r="C429" s="184" t="s">
        <v>751</v>
      </c>
      <c r="D429" s="184" t="s">
        <v>129</v>
      </c>
      <c r="E429" s="185" t="s">
        <v>752</v>
      </c>
      <c r="F429" s="186" t="s">
        <v>753</v>
      </c>
      <c r="G429" s="187" t="s">
        <v>178</v>
      </c>
      <c r="H429" s="188">
        <v>4</v>
      </c>
      <c r="I429" s="189"/>
      <c r="J429" s="190">
        <f>ROUND(I429*H429,2)</f>
        <v>0</v>
      </c>
      <c r="K429" s="186" t="s">
        <v>1</v>
      </c>
      <c r="L429" s="38"/>
      <c r="M429" s="191" t="s">
        <v>1</v>
      </c>
      <c r="N429" s="192" t="s">
        <v>38</v>
      </c>
      <c r="O429" s="76"/>
      <c r="P429" s="193">
        <f>O429*H429</f>
        <v>0</v>
      </c>
      <c r="Q429" s="193">
        <v>0</v>
      </c>
      <c r="R429" s="193">
        <f>Q429*H429</f>
        <v>0</v>
      </c>
      <c r="S429" s="193">
        <v>0</v>
      </c>
      <c r="T429" s="194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5" t="s">
        <v>134</v>
      </c>
      <c r="AT429" s="195" t="s">
        <v>129</v>
      </c>
      <c r="AU429" s="195" t="s">
        <v>83</v>
      </c>
      <c r="AY429" s="18" t="s">
        <v>127</v>
      </c>
      <c r="BE429" s="196">
        <f>IF(N429="základní",J429,0)</f>
        <v>0</v>
      </c>
      <c r="BF429" s="196">
        <f>IF(N429="snížená",J429,0)</f>
        <v>0</v>
      </c>
      <c r="BG429" s="196">
        <f>IF(N429="zákl. přenesená",J429,0)</f>
        <v>0</v>
      </c>
      <c r="BH429" s="196">
        <f>IF(N429="sníž. přenesená",J429,0)</f>
        <v>0</v>
      </c>
      <c r="BI429" s="196">
        <f>IF(N429="nulová",J429,0)</f>
        <v>0</v>
      </c>
      <c r="BJ429" s="18" t="s">
        <v>81</v>
      </c>
      <c r="BK429" s="196">
        <f>ROUND(I429*H429,2)</f>
        <v>0</v>
      </c>
      <c r="BL429" s="18" t="s">
        <v>134</v>
      </c>
      <c r="BM429" s="195" t="s">
        <v>754</v>
      </c>
    </row>
    <row r="430" s="2" customFormat="1" ht="21.6" customHeight="1">
      <c r="A430" s="37"/>
      <c r="B430" s="183"/>
      <c r="C430" s="184" t="s">
        <v>755</v>
      </c>
      <c r="D430" s="184" t="s">
        <v>129</v>
      </c>
      <c r="E430" s="185" t="s">
        <v>756</v>
      </c>
      <c r="F430" s="186" t="s">
        <v>757</v>
      </c>
      <c r="G430" s="187" t="s">
        <v>178</v>
      </c>
      <c r="H430" s="188">
        <v>4</v>
      </c>
      <c r="I430" s="189"/>
      <c r="J430" s="190">
        <f>ROUND(I430*H430,2)</f>
        <v>0</v>
      </c>
      <c r="K430" s="186" t="s">
        <v>1</v>
      </c>
      <c r="L430" s="38"/>
      <c r="M430" s="191" t="s">
        <v>1</v>
      </c>
      <c r="N430" s="192" t="s">
        <v>38</v>
      </c>
      <c r="O430" s="76"/>
      <c r="P430" s="193">
        <f>O430*H430</f>
        <v>0</v>
      </c>
      <c r="Q430" s="193">
        <v>0</v>
      </c>
      <c r="R430" s="193">
        <f>Q430*H430</f>
        <v>0</v>
      </c>
      <c r="S430" s="193">
        <v>0</v>
      </c>
      <c r="T430" s="194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95" t="s">
        <v>134</v>
      </c>
      <c r="AT430" s="195" t="s">
        <v>129</v>
      </c>
      <c r="AU430" s="195" t="s">
        <v>83</v>
      </c>
      <c r="AY430" s="18" t="s">
        <v>127</v>
      </c>
      <c r="BE430" s="196">
        <f>IF(N430="základní",J430,0)</f>
        <v>0</v>
      </c>
      <c r="BF430" s="196">
        <f>IF(N430="snížená",J430,0)</f>
        <v>0</v>
      </c>
      <c r="BG430" s="196">
        <f>IF(N430="zákl. přenesená",J430,0)</f>
        <v>0</v>
      </c>
      <c r="BH430" s="196">
        <f>IF(N430="sníž. přenesená",J430,0)</f>
        <v>0</v>
      </c>
      <c r="BI430" s="196">
        <f>IF(N430="nulová",J430,0)</f>
        <v>0</v>
      </c>
      <c r="BJ430" s="18" t="s">
        <v>81</v>
      </c>
      <c r="BK430" s="196">
        <f>ROUND(I430*H430,2)</f>
        <v>0</v>
      </c>
      <c r="BL430" s="18" t="s">
        <v>134</v>
      </c>
      <c r="BM430" s="195" t="s">
        <v>758</v>
      </c>
    </row>
    <row r="431" s="2" customFormat="1" ht="21.6" customHeight="1">
      <c r="A431" s="37"/>
      <c r="B431" s="183"/>
      <c r="C431" s="184" t="s">
        <v>759</v>
      </c>
      <c r="D431" s="184" t="s">
        <v>129</v>
      </c>
      <c r="E431" s="185" t="s">
        <v>760</v>
      </c>
      <c r="F431" s="186" t="s">
        <v>761</v>
      </c>
      <c r="G431" s="187" t="s">
        <v>178</v>
      </c>
      <c r="H431" s="188">
        <v>6</v>
      </c>
      <c r="I431" s="189"/>
      <c r="J431" s="190">
        <f>ROUND(I431*H431,2)</f>
        <v>0</v>
      </c>
      <c r="K431" s="186" t="s">
        <v>1</v>
      </c>
      <c r="L431" s="38"/>
      <c r="M431" s="191" t="s">
        <v>1</v>
      </c>
      <c r="N431" s="192" t="s">
        <v>38</v>
      </c>
      <c r="O431" s="76"/>
      <c r="P431" s="193">
        <f>O431*H431</f>
        <v>0</v>
      </c>
      <c r="Q431" s="193">
        <v>0</v>
      </c>
      <c r="R431" s="193">
        <f>Q431*H431</f>
        <v>0</v>
      </c>
      <c r="S431" s="193">
        <v>0</v>
      </c>
      <c r="T431" s="194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5" t="s">
        <v>134</v>
      </c>
      <c r="AT431" s="195" t="s">
        <v>129</v>
      </c>
      <c r="AU431" s="195" t="s">
        <v>83</v>
      </c>
      <c r="AY431" s="18" t="s">
        <v>127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8" t="s">
        <v>81</v>
      </c>
      <c r="BK431" s="196">
        <f>ROUND(I431*H431,2)</f>
        <v>0</v>
      </c>
      <c r="BL431" s="18" t="s">
        <v>134</v>
      </c>
      <c r="BM431" s="195" t="s">
        <v>762</v>
      </c>
    </row>
    <row r="432" s="2" customFormat="1" ht="21.6" customHeight="1">
      <c r="A432" s="37"/>
      <c r="B432" s="183"/>
      <c r="C432" s="184" t="s">
        <v>763</v>
      </c>
      <c r="D432" s="184" t="s">
        <v>129</v>
      </c>
      <c r="E432" s="185" t="s">
        <v>764</v>
      </c>
      <c r="F432" s="186" t="s">
        <v>765</v>
      </c>
      <c r="G432" s="187" t="s">
        <v>178</v>
      </c>
      <c r="H432" s="188">
        <v>7</v>
      </c>
      <c r="I432" s="189"/>
      <c r="J432" s="190">
        <f>ROUND(I432*H432,2)</f>
        <v>0</v>
      </c>
      <c r="K432" s="186" t="s">
        <v>1</v>
      </c>
      <c r="L432" s="38"/>
      <c r="M432" s="191" t="s">
        <v>1</v>
      </c>
      <c r="N432" s="192" t="s">
        <v>38</v>
      </c>
      <c r="O432" s="76"/>
      <c r="P432" s="193">
        <f>O432*H432</f>
        <v>0</v>
      </c>
      <c r="Q432" s="193">
        <v>0</v>
      </c>
      <c r="R432" s="193">
        <f>Q432*H432</f>
        <v>0</v>
      </c>
      <c r="S432" s="193">
        <v>0</v>
      </c>
      <c r="T432" s="194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195" t="s">
        <v>134</v>
      </c>
      <c r="AT432" s="195" t="s">
        <v>129</v>
      </c>
      <c r="AU432" s="195" t="s">
        <v>83</v>
      </c>
      <c r="AY432" s="18" t="s">
        <v>127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8" t="s">
        <v>81</v>
      </c>
      <c r="BK432" s="196">
        <f>ROUND(I432*H432,2)</f>
        <v>0</v>
      </c>
      <c r="BL432" s="18" t="s">
        <v>134</v>
      </c>
      <c r="BM432" s="195" t="s">
        <v>766</v>
      </c>
    </row>
    <row r="433" s="2" customFormat="1" ht="21.6" customHeight="1">
      <c r="A433" s="37"/>
      <c r="B433" s="183"/>
      <c r="C433" s="184" t="s">
        <v>767</v>
      </c>
      <c r="D433" s="184" t="s">
        <v>129</v>
      </c>
      <c r="E433" s="185" t="s">
        <v>768</v>
      </c>
      <c r="F433" s="186" t="s">
        <v>769</v>
      </c>
      <c r="G433" s="187" t="s">
        <v>178</v>
      </c>
      <c r="H433" s="188">
        <v>7</v>
      </c>
      <c r="I433" s="189"/>
      <c r="J433" s="190">
        <f>ROUND(I433*H433,2)</f>
        <v>0</v>
      </c>
      <c r="K433" s="186" t="s">
        <v>1</v>
      </c>
      <c r="L433" s="38"/>
      <c r="M433" s="191" t="s">
        <v>1</v>
      </c>
      <c r="N433" s="192" t="s">
        <v>38</v>
      </c>
      <c r="O433" s="76"/>
      <c r="P433" s="193">
        <f>O433*H433</f>
        <v>0</v>
      </c>
      <c r="Q433" s="193">
        <v>0</v>
      </c>
      <c r="R433" s="193">
        <f>Q433*H433</f>
        <v>0</v>
      </c>
      <c r="S433" s="193">
        <v>0</v>
      </c>
      <c r="T433" s="194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95" t="s">
        <v>134</v>
      </c>
      <c r="AT433" s="195" t="s">
        <v>129</v>
      </c>
      <c r="AU433" s="195" t="s">
        <v>83</v>
      </c>
      <c r="AY433" s="18" t="s">
        <v>127</v>
      </c>
      <c r="BE433" s="196">
        <f>IF(N433="základní",J433,0)</f>
        <v>0</v>
      </c>
      <c r="BF433" s="196">
        <f>IF(N433="snížená",J433,0)</f>
        <v>0</v>
      </c>
      <c r="BG433" s="196">
        <f>IF(N433="zákl. přenesená",J433,0)</f>
        <v>0</v>
      </c>
      <c r="BH433" s="196">
        <f>IF(N433="sníž. přenesená",J433,0)</f>
        <v>0</v>
      </c>
      <c r="BI433" s="196">
        <f>IF(N433="nulová",J433,0)</f>
        <v>0</v>
      </c>
      <c r="BJ433" s="18" t="s">
        <v>81</v>
      </c>
      <c r="BK433" s="196">
        <f>ROUND(I433*H433,2)</f>
        <v>0</v>
      </c>
      <c r="BL433" s="18" t="s">
        <v>134</v>
      </c>
      <c r="BM433" s="195" t="s">
        <v>770</v>
      </c>
    </row>
    <row r="434" s="2" customFormat="1" ht="21.6" customHeight="1">
      <c r="A434" s="37"/>
      <c r="B434" s="183"/>
      <c r="C434" s="184" t="s">
        <v>771</v>
      </c>
      <c r="D434" s="184" t="s">
        <v>129</v>
      </c>
      <c r="E434" s="185" t="s">
        <v>772</v>
      </c>
      <c r="F434" s="186" t="s">
        <v>773</v>
      </c>
      <c r="G434" s="187" t="s">
        <v>178</v>
      </c>
      <c r="H434" s="188">
        <v>1</v>
      </c>
      <c r="I434" s="189"/>
      <c r="J434" s="190">
        <f>ROUND(I434*H434,2)</f>
        <v>0</v>
      </c>
      <c r="K434" s="186" t="s">
        <v>1</v>
      </c>
      <c r="L434" s="38"/>
      <c r="M434" s="191" t="s">
        <v>1</v>
      </c>
      <c r="N434" s="192" t="s">
        <v>38</v>
      </c>
      <c r="O434" s="76"/>
      <c r="P434" s="193">
        <f>O434*H434</f>
        <v>0</v>
      </c>
      <c r="Q434" s="193">
        <v>0</v>
      </c>
      <c r="R434" s="193">
        <f>Q434*H434</f>
        <v>0</v>
      </c>
      <c r="S434" s="193">
        <v>0</v>
      </c>
      <c r="T434" s="194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5" t="s">
        <v>134</v>
      </c>
      <c r="AT434" s="195" t="s">
        <v>129</v>
      </c>
      <c r="AU434" s="195" t="s">
        <v>83</v>
      </c>
      <c r="AY434" s="18" t="s">
        <v>127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8" t="s">
        <v>81</v>
      </c>
      <c r="BK434" s="196">
        <f>ROUND(I434*H434,2)</f>
        <v>0</v>
      </c>
      <c r="BL434" s="18" t="s">
        <v>134</v>
      </c>
      <c r="BM434" s="195" t="s">
        <v>774</v>
      </c>
    </row>
    <row r="435" s="2" customFormat="1" ht="21.6" customHeight="1">
      <c r="A435" s="37"/>
      <c r="B435" s="183"/>
      <c r="C435" s="184" t="s">
        <v>775</v>
      </c>
      <c r="D435" s="184" t="s">
        <v>129</v>
      </c>
      <c r="E435" s="185" t="s">
        <v>776</v>
      </c>
      <c r="F435" s="186" t="s">
        <v>777</v>
      </c>
      <c r="G435" s="187" t="s">
        <v>178</v>
      </c>
      <c r="H435" s="188">
        <v>2</v>
      </c>
      <c r="I435" s="189"/>
      <c r="J435" s="190">
        <f>ROUND(I435*H435,2)</f>
        <v>0</v>
      </c>
      <c r="K435" s="186" t="s">
        <v>1</v>
      </c>
      <c r="L435" s="38"/>
      <c r="M435" s="191" t="s">
        <v>1</v>
      </c>
      <c r="N435" s="192" t="s">
        <v>38</v>
      </c>
      <c r="O435" s="76"/>
      <c r="P435" s="193">
        <f>O435*H435</f>
        <v>0</v>
      </c>
      <c r="Q435" s="193">
        <v>0</v>
      </c>
      <c r="R435" s="193">
        <f>Q435*H435</f>
        <v>0</v>
      </c>
      <c r="S435" s="193">
        <v>0</v>
      </c>
      <c r="T435" s="194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95" t="s">
        <v>134</v>
      </c>
      <c r="AT435" s="195" t="s">
        <v>129</v>
      </c>
      <c r="AU435" s="195" t="s">
        <v>83</v>
      </c>
      <c r="AY435" s="18" t="s">
        <v>127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8" t="s">
        <v>81</v>
      </c>
      <c r="BK435" s="196">
        <f>ROUND(I435*H435,2)</f>
        <v>0</v>
      </c>
      <c r="BL435" s="18" t="s">
        <v>134</v>
      </c>
      <c r="BM435" s="195" t="s">
        <v>778</v>
      </c>
    </row>
    <row r="436" s="2" customFormat="1" ht="21.6" customHeight="1">
      <c r="A436" s="37"/>
      <c r="B436" s="183"/>
      <c r="C436" s="184" t="s">
        <v>779</v>
      </c>
      <c r="D436" s="184" t="s">
        <v>129</v>
      </c>
      <c r="E436" s="185" t="s">
        <v>780</v>
      </c>
      <c r="F436" s="186" t="s">
        <v>781</v>
      </c>
      <c r="G436" s="187" t="s">
        <v>178</v>
      </c>
      <c r="H436" s="188">
        <v>5</v>
      </c>
      <c r="I436" s="189"/>
      <c r="J436" s="190">
        <f>ROUND(I436*H436,2)</f>
        <v>0</v>
      </c>
      <c r="K436" s="186" t="s">
        <v>1</v>
      </c>
      <c r="L436" s="38"/>
      <c r="M436" s="191" t="s">
        <v>1</v>
      </c>
      <c r="N436" s="192" t="s">
        <v>38</v>
      </c>
      <c r="O436" s="76"/>
      <c r="P436" s="193">
        <f>O436*H436</f>
        <v>0</v>
      </c>
      <c r="Q436" s="193">
        <v>0</v>
      </c>
      <c r="R436" s="193">
        <f>Q436*H436</f>
        <v>0</v>
      </c>
      <c r="S436" s="193">
        <v>0</v>
      </c>
      <c r="T436" s="194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95" t="s">
        <v>134</v>
      </c>
      <c r="AT436" s="195" t="s">
        <v>129</v>
      </c>
      <c r="AU436" s="195" t="s">
        <v>83</v>
      </c>
      <c r="AY436" s="18" t="s">
        <v>127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8" t="s">
        <v>81</v>
      </c>
      <c r="BK436" s="196">
        <f>ROUND(I436*H436,2)</f>
        <v>0</v>
      </c>
      <c r="BL436" s="18" t="s">
        <v>134</v>
      </c>
      <c r="BM436" s="195" t="s">
        <v>782</v>
      </c>
    </row>
    <row r="437" s="2" customFormat="1" ht="21.6" customHeight="1">
      <c r="A437" s="37"/>
      <c r="B437" s="183"/>
      <c r="C437" s="184" t="s">
        <v>783</v>
      </c>
      <c r="D437" s="184" t="s">
        <v>129</v>
      </c>
      <c r="E437" s="185" t="s">
        <v>784</v>
      </c>
      <c r="F437" s="186" t="s">
        <v>785</v>
      </c>
      <c r="G437" s="187" t="s">
        <v>178</v>
      </c>
      <c r="H437" s="188">
        <v>2</v>
      </c>
      <c r="I437" s="189"/>
      <c r="J437" s="190">
        <f>ROUND(I437*H437,2)</f>
        <v>0</v>
      </c>
      <c r="K437" s="186" t="s">
        <v>1</v>
      </c>
      <c r="L437" s="38"/>
      <c r="M437" s="191" t="s">
        <v>1</v>
      </c>
      <c r="N437" s="192" t="s">
        <v>38</v>
      </c>
      <c r="O437" s="76"/>
      <c r="P437" s="193">
        <f>O437*H437</f>
        <v>0</v>
      </c>
      <c r="Q437" s="193">
        <v>0</v>
      </c>
      <c r="R437" s="193">
        <f>Q437*H437</f>
        <v>0</v>
      </c>
      <c r="S437" s="193">
        <v>0</v>
      </c>
      <c r="T437" s="194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5" t="s">
        <v>134</v>
      </c>
      <c r="AT437" s="195" t="s">
        <v>129</v>
      </c>
      <c r="AU437" s="195" t="s">
        <v>83</v>
      </c>
      <c r="AY437" s="18" t="s">
        <v>127</v>
      </c>
      <c r="BE437" s="196">
        <f>IF(N437="základní",J437,0)</f>
        <v>0</v>
      </c>
      <c r="BF437" s="196">
        <f>IF(N437="snížená",J437,0)</f>
        <v>0</v>
      </c>
      <c r="BG437" s="196">
        <f>IF(N437="zákl. přenesená",J437,0)</f>
        <v>0</v>
      </c>
      <c r="BH437" s="196">
        <f>IF(N437="sníž. přenesená",J437,0)</f>
        <v>0</v>
      </c>
      <c r="BI437" s="196">
        <f>IF(N437="nulová",J437,0)</f>
        <v>0</v>
      </c>
      <c r="BJ437" s="18" t="s">
        <v>81</v>
      </c>
      <c r="BK437" s="196">
        <f>ROUND(I437*H437,2)</f>
        <v>0</v>
      </c>
      <c r="BL437" s="18" t="s">
        <v>134</v>
      </c>
      <c r="BM437" s="195" t="s">
        <v>786</v>
      </c>
    </row>
    <row r="438" s="2" customFormat="1" ht="32.4" customHeight="1">
      <c r="A438" s="37"/>
      <c r="B438" s="183"/>
      <c r="C438" s="184" t="s">
        <v>787</v>
      </c>
      <c r="D438" s="184" t="s">
        <v>129</v>
      </c>
      <c r="E438" s="185" t="s">
        <v>788</v>
      </c>
      <c r="F438" s="186" t="s">
        <v>789</v>
      </c>
      <c r="G438" s="187" t="s">
        <v>178</v>
      </c>
      <c r="H438" s="188">
        <v>1</v>
      </c>
      <c r="I438" s="189"/>
      <c r="J438" s="190">
        <f>ROUND(I438*H438,2)</f>
        <v>0</v>
      </c>
      <c r="K438" s="186" t="s">
        <v>1</v>
      </c>
      <c r="L438" s="38"/>
      <c r="M438" s="191" t="s">
        <v>1</v>
      </c>
      <c r="N438" s="192" t="s">
        <v>38</v>
      </c>
      <c r="O438" s="76"/>
      <c r="P438" s="193">
        <f>O438*H438</f>
        <v>0</v>
      </c>
      <c r="Q438" s="193">
        <v>0</v>
      </c>
      <c r="R438" s="193">
        <f>Q438*H438</f>
        <v>0</v>
      </c>
      <c r="S438" s="193">
        <v>0</v>
      </c>
      <c r="T438" s="194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95" t="s">
        <v>134</v>
      </c>
      <c r="AT438" s="195" t="s">
        <v>129</v>
      </c>
      <c r="AU438" s="195" t="s">
        <v>83</v>
      </c>
      <c r="AY438" s="18" t="s">
        <v>127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8" t="s">
        <v>81</v>
      </c>
      <c r="BK438" s="196">
        <f>ROUND(I438*H438,2)</f>
        <v>0</v>
      </c>
      <c r="BL438" s="18" t="s">
        <v>134</v>
      </c>
      <c r="BM438" s="195" t="s">
        <v>790</v>
      </c>
    </row>
    <row r="439" s="2" customFormat="1" ht="21.6" customHeight="1">
      <c r="A439" s="37"/>
      <c r="B439" s="183"/>
      <c r="C439" s="184" t="s">
        <v>791</v>
      </c>
      <c r="D439" s="184" t="s">
        <v>129</v>
      </c>
      <c r="E439" s="185" t="s">
        <v>792</v>
      </c>
      <c r="F439" s="186" t="s">
        <v>793</v>
      </c>
      <c r="G439" s="187" t="s">
        <v>178</v>
      </c>
      <c r="H439" s="188">
        <v>4</v>
      </c>
      <c r="I439" s="189"/>
      <c r="J439" s="190">
        <f>ROUND(I439*H439,2)</f>
        <v>0</v>
      </c>
      <c r="K439" s="186" t="s">
        <v>1</v>
      </c>
      <c r="L439" s="38"/>
      <c r="M439" s="191" t="s">
        <v>1</v>
      </c>
      <c r="N439" s="192" t="s">
        <v>38</v>
      </c>
      <c r="O439" s="76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5" t="s">
        <v>134</v>
      </c>
      <c r="AT439" s="195" t="s">
        <v>129</v>
      </c>
      <c r="AU439" s="195" t="s">
        <v>83</v>
      </c>
      <c r="AY439" s="18" t="s">
        <v>127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8" t="s">
        <v>81</v>
      </c>
      <c r="BK439" s="196">
        <f>ROUND(I439*H439,2)</f>
        <v>0</v>
      </c>
      <c r="BL439" s="18" t="s">
        <v>134</v>
      </c>
      <c r="BM439" s="195" t="s">
        <v>794</v>
      </c>
    </row>
    <row r="440" s="2" customFormat="1" ht="21.6" customHeight="1">
      <c r="A440" s="37"/>
      <c r="B440" s="183"/>
      <c r="C440" s="184" t="s">
        <v>795</v>
      </c>
      <c r="D440" s="184" t="s">
        <v>129</v>
      </c>
      <c r="E440" s="185" t="s">
        <v>796</v>
      </c>
      <c r="F440" s="186" t="s">
        <v>797</v>
      </c>
      <c r="G440" s="187" t="s">
        <v>178</v>
      </c>
      <c r="H440" s="188">
        <v>5</v>
      </c>
      <c r="I440" s="189"/>
      <c r="J440" s="190">
        <f>ROUND(I440*H440,2)</f>
        <v>0</v>
      </c>
      <c r="K440" s="186" t="s">
        <v>1</v>
      </c>
      <c r="L440" s="38"/>
      <c r="M440" s="191" t="s">
        <v>1</v>
      </c>
      <c r="N440" s="192" t="s">
        <v>38</v>
      </c>
      <c r="O440" s="76"/>
      <c r="P440" s="193">
        <f>O440*H440</f>
        <v>0</v>
      </c>
      <c r="Q440" s="193">
        <v>0</v>
      </c>
      <c r="R440" s="193">
        <f>Q440*H440</f>
        <v>0</v>
      </c>
      <c r="S440" s="193">
        <v>0</v>
      </c>
      <c r="T440" s="194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5" t="s">
        <v>134</v>
      </c>
      <c r="AT440" s="195" t="s">
        <v>129</v>
      </c>
      <c r="AU440" s="195" t="s">
        <v>83</v>
      </c>
      <c r="AY440" s="18" t="s">
        <v>127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8" t="s">
        <v>81</v>
      </c>
      <c r="BK440" s="196">
        <f>ROUND(I440*H440,2)</f>
        <v>0</v>
      </c>
      <c r="BL440" s="18" t="s">
        <v>134</v>
      </c>
      <c r="BM440" s="195" t="s">
        <v>798</v>
      </c>
    </row>
    <row r="441" s="2" customFormat="1" ht="21.6" customHeight="1">
      <c r="A441" s="37"/>
      <c r="B441" s="183"/>
      <c r="C441" s="184" t="s">
        <v>799</v>
      </c>
      <c r="D441" s="184" t="s">
        <v>129</v>
      </c>
      <c r="E441" s="185" t="s">
        <v>800</v>
      </c>
      <c r="F441" s="186" t="s">
        <v>801</v>
      </c>
      <c r="G441" s="187" t="s">
        <v>178</v>
      </c>
      <c r="H441" s="188">
        <v>3</v>
      </c>
      <c r="I441" s="189"/>
      <c r="J441" s="190">
        <f>ROUND(I441*H441,2)</f>
        <v>0</v>
      </c>
      <c r="K441" s="186" t="s">
        <v>1</v>
      </c>
      <c r="L441" s="38"/>
      <c r="M441" s="191" t="s">
        <v>1</v>
      </c>
      <c r="N441" s="192" t="s">
        <v>38</v>
      </c>
      <c r="O441" s="76"/>
      <c r="P441" s="193">
        <f>O441*H441</f>
        <v>0</v>
      </c>
      <c r="Q441" s="193">
        <v>0</v>
      </c>
      <c r="R441" s="193">
        <f>Q441*H441</f>
        <v>0</v>
      </c>
      <c r="S441" s="193">
        <v>0</v>
      </c>
      <c r="T441" s="194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5" t="s">
        <v>134</v>
      </c>
      <c r="AT441" s="195" t="s">
        <v>129</v>
      </c>
      <c r="AU441" s="195" t="s">
        <v>83</v>
      </c>
      <c r="AY441" s="18" t="s">
        <v>127</v>
      </c>
      <c r="BE441" s="196">
        <f>IF(N441="základní",J441,0)</f>
        <v>0</v>
      </c>
      <c r="BF441" s="196">
        <f>IF(N441="snížená",J441,0)</f>
        <v>0</v>
      </c>
      <c r="BG441" s="196">
        <f>IF(N441="zákl. přenesená",J441,0)</f>
        <v>0</v>
      </c>
      <c r="BH441" s="196">
        <f>IF(N441="sníž. přenesená",J441,0)</f>
        <v>0</v>
      </c>
      <c r="BI441" s="196">
        <f>IF(N441="nulová",J441,0)</f>
        <v>0</v>
      </c>
      <c r="BJ441" s="18" t="s">
        <v>81</v>
      </c>
      <c r="BK441" s="196">
        <f>ROUND(I441*H441,2)</f>
        <v>0</v>
      </c>
      <c r="BL441" s="18" t="s">
        <v>134</v>
      </c>
      <c r="BM441" s="195" t="s">
        <v>802</v>
      </c>
    </row>
    <row r="442" s="2" customFormat="1" ht="32.4" customHeight="1">
      <c r="A442" s="37"/>
      <c r="B442" s="183"/>
      <c r="C442" s="184" t="s">
        <v>803</v>
      </c>
      <c r="D442" s="184" t="s">
        <v>129</v>
      </c>
      <c r="E442" s="185" t="s">
        <v>804</v>
      </c>
      <c r="F442" s="186" t="s">
        <v>805</v>
      </c>
      <c r="G442" s="187" t="s">
        <v>178</v>
      </c>
      <c r="H442" s="188">
        <v>18</v>
      </c>
      <c r="I442" s="189"/>
      <c r="J442" s="190">
        <f>ROUND(I442*H442,2)</f>
        <v>0</v>
      </c>
      <c r="K442" s="186" t="s">
        <v>1</v>
      </c>
      <c r="L442" s="38"/>
      <c r="M442" s="191" t="s">
        <v>1</v>
      </c>
      <c r="N442" s="192" t="s">
        <v>38</v>
      </c>
      <c r="O442" s="76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95" t="s">
        <v>134</v>
      </c>
      <c r="AT442" s="195" t="s">
        <v>129</v>
      </c>
      <c r="AU442" s="195" t="s">
        <v>83</v>
      </c>
      <c r="AY442" s="18" t="s">
        <v>127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8" t="s">
        <v>81</v>
      </c>
      <c r="BK442" s="196">
        <f>ROUND(I442*H442,2)</f>
        <v>0</v>
      </c>
      <c r="BL442" s="18" t="s">
        <v>134</v>
      </c>
      <c r="BM442" s="195" t="s">
        <v>806</v>
      </c>
    </row>
    <row r="443" s="2" customFormat="1" ht="21.6" customHeight="1">
      <c r="A443" s="37"/>
      <c r="B443" s="183"/>
      <c r="C443" s="184" t="s">
        <v>807</v>
      </c>
      <c r="D443" s="184" t="s">
        <v>129</v>
      </c>
      <c r="E443" s="185" t="s">
        <v>808</v>
      </c>
      <c r="F443" s="186" t="s">
        <v>809</v>
      </c>
      <c r="G443" s="187" t="s">
        <v>178</v>
      </c>
      <c r="H443" s="188">
        <v>1</v>
      </c>
      <c r="I443" s="189"/>
      <c r="J443" s="190">
        <f>ROUND(I443*H443,2)</f>
        <v>0</v>
      </c>
      <c r="K443" s="186" t="s">
        <v>1</v>
      </c>
      <c r="L443" s="38"/>
      <c r="M443" s="191" t="s">
        <v>1</v>
      </c>
      <c r="N443" s="192" t="s">
        <v>38</v>
      </c>
      <c r="O443" s="76"/>
      <c r="P443" s="193">
        <f>O443*H443</f>
        <v>0</v>
      </c>
      <c r="Q443" s="193">
        <v>0</v>
      </c>
      <c r="R443" s="193">
        <f>Q443*H443</f>
        <v>0</v>
      </c>
      <c r="S443" s="193">
        <v>0</v>
      </c>
      <c r="T443" s="194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5" t="s">
        <v>134</v>
      </c>
      <c r="AT443" s="195" t="s">
        <v>129</v>
      </c>
      <c r="AU443" s="195" t="s">
        <v>83</v>
      </c>
      <c r="AY443" s="18" t="s">
        <v>127</v>
      </c>
      <c r="BE443" s="196">
        <f>IF(N443="základní",J443,0)</f>
        <v>0</v>
      </c>
      <c r="BF443" s="196">
        <f>IF(N443="snížená",J443,0)</f>
        <v>0</v>
      </c>
      <c r="BG443" s="196">
        <f>IF(N443="zákl. přenesená",J443,0)</f>
        <v>0</v>
      </c>
      <c r="BH443" s="196">
        <f>IF(N443="sníž. přenesená",J443,0)</f>
        <v>0</v>
      </c>
      <c r="BI443" s="196">
        <f>IF(N443="nulová",J443,0)</f>
        <v>0</v>
      </c>
      <c r="BJ443" s="18" t="s">
        <v>81</v>
      </c>
      <c r="BK443" s="196">
        <f>ROUND(I443*H443,2)</f>
        <v>0</v>
      </c>
      <c r="BL443" s="18" t="s">
        <v>134</v>
      </c>
      <c r="BM443" s="195" t="s">
        <v>810</v>
      </c>
    </row>
    <row r="444" s="2" customFormat="1" ht="21.6" customHeight="1">
      <c r="A444" s="37"/>
      <c r="B444" s="183"/>
      <c r="C444" s="184" t="s">
        <v>811</v>
      </c>
      <c r="D444" s="184" t="s">
        <v>129</v>
      </c>
      <c r="E444" s="185" t="s">
        <v>812</v>
      </c>
      <c r="F444" s="186" t="s">
        <v>813</v>
      </c>
      <c r="G444" s="187" t="s">
        <v>178</v>
      </c>
      <c r="H444" s="188">
        <v>27</v>
      </c>
      <c r="I444" s="189"/>
      <c r="J444" s="190">
        <f>ROUND(I444*H444,2)</f>
        <v>0</v>
      </c>
      <c r="K444" s="186" t="s">
        <v>1</v>
      </c>
      <c r="L444" s="38"/>
      <c r="M444" s="191" t="s">
        <v>1</v>
      </c>
      <c r="N444" s="192" t="s">
        <v>38</v>
      </c>
      <c r="O444" s="76"/>
      <c r="P444" s="193">
        <f>O444*H444</f>
        <v>0</v>
      </c>
      <c r="Q444" s="193">
        <v>0</v>
      </c>
      <c r="R444" s="193">
        <f>Q444*H444</f>
        <v>0</v>
      </c>
      <c r="S444" s="193">
        <v>0</v>
      </c>
      <c r="T444" s="194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5" t="s">
        <v>134</v>
      </c>
      <c r="AT444" s="195" t="s">
        <v>129</v>
      </c>
      <c r="AU444" s="195" t="s">
        <v>83</v>
      </c>
      <c r="AY444" s="18" t="s">
        <v>127</v>
      </c>
      <c r="BE444" s="196">
        <f>IF(N444="základní",J444,0)</f>
        <v>0</v>
      </c>
      <c r="BF444" s="196">
        <f>IF(N444="snížená",J444,0)</f>
        <v>0</v>
      </c>
      <c r="BG444" s="196">
        <f>IF(N444="zákl. přenesená",J444,0)</f>
        <v>0</v>
      </c>
      <c r="BH444" s="196">
        <f>IF(N444="sníž. přenesená",J444,0)</f>
        <v>0</v>
      </c>
      <c r="BI444" s="196">
        <f>IF(N444="nulová",J444,0)</f>
        <v>0</v>
      </c>
      <c r="BJ444" s="18" t="s">
        <v>81</v>
      </c>
      <c r="BK444" s="196">
        <f>ROUND(I444*H444,2)</f>
        <v>0</v>
      </c>
      <c r="BL444" s="18" t="s">
        <v>134</v>
      </c>
      <c r="BM444" s="195" t="s">
        <v>814</v>
      </c>
    </row>
    <row r="445" s="2" customFormat="1" ht="21.6" customHeight="1">
      <c r="A445" s="37"/>
      <c r="B445" s="183"/>
      <c r="C445" s="184" t="s">
        <v>815</v>
      </c>
      <c r="D445" s="184" t="s">
        <v>129</v>
      </c>
      <c r="E445" s="185" t="s">
        <v>816</v>
      </c>
      <c r="F445" s="186" t="s">
        <v>817</v>
      </c>
      <c r="G445" s="187" t="s">
        <v>178</v>
      </c>
      <c r="H445" s="188">
        <v>7</v>
      </c>
      <c r="I445" s="189"/>
      <c r="J445" s="190">
        <f>ROUND(I445*H445,2)</f>
        <v>0</v>
      </c>
      <c r="K445" s="186" t="s">
        <v>1</v>
      </c>
      <c r="L445" s="38"/>
      <c r="M445" s="191" t="s">
        <v>1</v>
      </c>
      <c r="N445" s="192" t="s">
        <v>38</v>
      </c>
      <c r="O445" s="76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95" t="s">
        <v>134</v>
      </c>
      <c r="AT445" s="195" t="s">
        <v>129</v>
      </c>
      <c r="AU445" s="195" t="s">
        <v>83</v>
      </c>
      <c r="AY445" s="18" t="s">
        <v>127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8" t="s">
        <v>81</v>
      </c>
      <c r="BK445" s="196">
        <f>ROUND(I445*H445,2)</f>
        <v>0</v>
      </c>
      <c r="BL445" s="18" t="s">
        <v>134</v>
      </c>
      <c r="BM445" s="195" t="s">
        <v>818</v>
      </c>
    </row>
    <row r="446" s="2" customFormat="1" ht="43.2" customHeight="1">
      <c r="A446" s="37"/>
      <c r="B446" s="183"/>
      <c r="C446" s="184" t="s">
        <v>819</v>
      </c>
      <c r="D446" s="184" t="s">
        <v>129</v>
      </c>
      <c r="E446" s="185" t="s">
        <v>820</v>
      </c>
      <c r="F446" s="186" t="s">
        <v>821</v>
      </c>
      <c r="G446" s="187" t="s">
        <v>205</v>
      </c>
      <c r="H446" s="188">
        <v>23</v>
      </c>
      <c r="I446" s="189"/>
      <c r="J446" s="190">
        <f>ROUND(I446*H446,2)</f>
        <v>0</v>
      </c>
      <c r="K446" s="186" t="s">
        <v>1</v>
      </c>
      <c r="L446" s="38"/>
      <c r="M446" s="191" t="s">
        <v>1</v>
      </c>
      <c r="N446" s="192" t="s">
        <v>38</v>
      </c>
      <c r="O446" s="76"/>
      <c r="P446" s="193">
        <f>O446*H446</f>
        <v>0</v>
      </c>
      <c r="Q446" s="193">
        <v>0</v>
      </c>
      <c r="R446" s="193">
        <f>Q446*H446</f>
        <v>0</v>
      </c>
      <c r="S446" s="193">
        <v>0</v>
      </c>
      <c r="T446" s="194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5" t="s">
        <v>134</v>
      </c>
      <c r="AT446" s="195" t="s">
        <v>129</v>
      </c>
      <c r="AU446" s="195" t="s">
        <v>83</v>
      </c>
      <c r="AY446" s="18" t="s">
        <v>127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8" t="s">
        <v>81</v>
      </c>
      <c r="BK446" s="196">
        <f>ROUND(I446*H446,2)</f>
        <v>0</v>
      </c>
      <c r="BL446" s="18" t="s">
        <v>134</v>
      </c>
      <c r="BM446" s="195" t="s">
        <v>822</v>
      </c>
    </row>
    <row r="447" s="2" customFormat="1" ht="21.6" customHeight="1">
      <c r="A447" s="37"/>
      <c r="B447" s="183"/>
      <c r="C447" s="184" t="s">
        <v>823</v>
      </c>
      <c r="D447" s="184" t="s">
        <v>129</v>
      </c>
      <c r="E447" s="185" t="s">
        <v>824</v>
      </c>
      <c r="F447" s="186" t="s">
        <v>825</v>
      </c>
      <c r="G447" s="187" t="s">
        <v>178</v>
      </c>
      <c r="H447" s="188">
        <v>1</v>
      </c>
      <c r="I447" s="189"/>
      <c r="J447" s="190">
        <f>ROUND(I447*H447,2)</f>
        <v>0</v>
      </c>
      <c r="K447" s="186" t="s">
        <v>1</v>
      </c>
      <c r="L447" s="38"/>
      <c r="M447" s="191" t="s">
        <v>1</v>
      </c>
      <c r="N447" s="192" t="s">
        <v>38</v>
      </c>
      <c r="O447" s="76"/>
      <c r="P447" s="193">
        <f>O447*H447</f>
        <v>0</v>
      </c>
      <c r="Q447" s="193">
        <v>0</v>
      </c>
      <c r="R447" s="193">
        <f>Q447*H447</f>
        <v>0</v>
      </c>
      <c r="S447" s="193">
        <v>0</v>
      </c>
      <c r="T447" s="194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95" t="s">
        <v>134</v>
      </c>
      <c r="AT447" s="195" t="s">
        <v>129</v>
      </c>
      <c r="AU447" s="195" t="s">
        <v>83</v>
      </c>
      <c r="AY447" s="18" t="s">
        <v>127</v>
      </c>
      <c r="BE447" s="196">
        <f>IF(N447="základní",J447,0)</f>
        <v>0</v>
      </c>
      <c r="BF447" s="196">
        <f>IF(N447="snížená",J447,0)</f>
        <v>0</v>
      </c>
      <c r="BG447" s="196">
        <f>IF(N447="zákl. přenesená",J447,0)</f>
        <v>0</v>
      </c>
      <c r="BH447" s="196">
        <f>IF(N447="sníž. přenesená",J447,0)</f>
        <v>0</v>
      </c>
      <c r="BI447" s="196">
        <f>IF(N447="nulová",J447,0)</f>
        <v>0</v>
      </c>
      <c r="BJ447" s="18" t="s">
        <v>81</v>
      </c>
      <c r="BK447" s="196">
        <f>ROUND(I447*H447,2)</f>
        <v>0</v>
      </c>
      <c r="BL447" s="18" t="s">
        <v>134</v>
      </c>
      <c r="BM447" s="195" t="s">
        <v>826</v>
      </c>
    </row>
    <row r="448" s="2" customFormat="1" ht="21.6" customHeight="1">
      <c r="A448" s="37"/>
      <c r="B448" s="183"/>
      <c r="C448" s="184" t="s">
        <v>827</v>
      </c>
      <c r="D448" s="184" t="s">
        <v>129</v>
      </c>
      <c r="E448" s="185" t="s">
        <v>828</v>
      </c>
      <c r="F448" s="186" t="s">
        <v>829</v>
      </c>
      <c r="G448" s="187" t="s">
        <v>178</v>
      </c>
      <c r="H448" s="188">
        <v>3</v>
      </c>
      <c r="I448" s="189"/>
      <c r="J448" s="190">
        <f>ROUND(I448*H448,2)</f>
        <v>0</v>
      </c>
      <c r="K448" s="186" t="s">
        <v>1</v>
      </c>
      <c r="L448" s="38"/>
      <c r="M448" s="191" t="s">
        <v>1</v>
      </c>
      <c r="N448" s="192" t="s">
        <v>38</v>
      </c>
      <c r="O448" s="76"/>
      <c r="P448" s="193">
        <f>O448*H448</f>
        <v>0</v>
      </c>
      <c r="Q448" s="193">
        <v>0</v>
      </c>
      <c r="R448" s="193">
        <f>Q448*H448</f>
        <v>0</v>
      </c>
      <c r="S448" s="193">
        <v>0</v>
      </c>
      <c r="T448" s="194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5" t="s">
        <v>134</v>
      </c>
      <c r="AT448" s="195" t="s">
        <v>129</v>
      </c>
      <c r="AU448" s="195" t="s">
        <v>83</v>
      </c>
      <c r="AY448" s="18" t="s">
        <v>127</v>
      </c>
      <c r="BE448" s="196">
        <f>IF(N448="základní",J448,0)</f>
        <v>0</v>
      </c>
      <c r="BF448" s="196">
        <f>IF(N448="snížená",J448,0)</f>
        <v>0</v>
      </c>
      <c r="BG448" s="196">
        <f>IF(N448="zákl. přenesená",J448,0)</f>
        <v>0</v>
      </c>
      <c r="BH448" s="196">
        <f>IF(N448="sníž. přenesená",J448,0)</f>
        <v>0</v>
      </c>
      <c r="BI448" s="196">
        <f>IF(N448="nulová",J448,0)</f>
        <v>0</v>
      </c>
      <c r="BJ448" s="18" t="s">
        <v>81</v>
      </c>
      <c r="BK448" s="196">
        <f>ROUND(I448*H448,2)</f>
        <v>0</v>
      </c>
      <c r="BL448" s="18" t="s">
        <v>134</v>
      </c>
      <c r="BM448" s="195" t="s">
        <v>830</v>
      </c>
    </row>
    <row r="449" s="2" customFormat="1" ht="21.6" customHeight="1">
      <c r="A449" s="37"/>
      <c r="B449" s="183"/>
      <c r="C449" s="184" t="s">
        <v>831</v>
      </c>
      <c r="D449" s="184" t="s">
        <v>129</v>
      </c>
      <c r="E449" s="185" t="s">
        <v>832</v>
      </c>
      <c r="F449" s="186" t="s">
        <v>833</v>
      </c>
      <c r="G449" s="187" t="s">
        <v>188</v>
      </c>
      <c r="H449" s="188">
        <v>6.75</v>
      </c>
      <c r="I449" s="189"/>
      <c r="J449" s="190">
        <f>ROUND(I449*H449,2)</f>
        <v>0</v>
      </c>
      <c r="K449" s="186" t="s">
        <v>1</v>
      </c>
      <c r="L449" s="38"/>
      <c r="M449" s="191" t="s">
        <v>1</v>
      </c>
      <c r="N449" s="192" t="s">
        <v>38</v>
      </c>
      <c r="O449" s="76"/>
      <c r="P449" s="193">
        <f>O449*H449</f>
        <v>0</v>
      </c>
      <c r="Q449" s="193">
        <v>0</v>
      </c>
      <c r="R449" s="193">
        <f>Q449*H449</f>
        <v>0</v>
      </c>
      <c r="S449" s="193">
        <v>0</v>
      </c>
      <c r="T449" s="194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5" t="s">
        <v>134</v>
      </c>
      <c r="AT449" s="195" t="s">
        <v>129</v>
      </c>
      <c r="AU449" s="195" t="s">
        <v>83</v>
      </c>
      <c r="AY449" s="18" t="s">
        <v>127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8" t="s">
        <v>81</v>
      </c>
      <c r="BK449" s="196">
        <f>ROUND(I449*H449,2)</f>
        <v>0</v>
      </c>
      <c r="BL449" s="18" t="s">
        <v>134</v>
      </c>
      <c r="BM449" s="195" t="s">
        <v>834</v>
      </c>
    </row>
    <row r="450" s="2" customFormat="1" ht="43.2" customHeight="1">
      <c r="A450" s="37"/>
      <c r="B450" s="183"/>
      <c r="C450" s="184" t="s">
        <v>835</v>
      </c>
      <c r="D450" s="184" t="s">
        <v>129</v>
      </c>
      <c r="E450" s="185" t="s">
        <v>836</v>
      </c>
      <c r="F450" s="186" t="s">
        <v>837</v>
      </c>
      <c r="G450" s="187" t="s">
        <v>178</v>
      </c>
      <c r="H450" s="188">
        <v>1</v>
      </c>
      <c r="I450" s="189"/>
      <c r="J450" s="190">
        <f>ROUND(I450*H450,2)</f>
        <v>0</v>
      </c>
      <c r="K450" s="186" t="s">
        <v>1</v>
      </c>
      <c r="L450" s="38"/>
      <c r="M450" s="191" t="s">
        <v>1</v>
      </c>
      <c r="N450" s="192" t="s">
        <v>38</v>
      </c>
      <c r="O450" s="76"/>
      <c r="P450" s="193">
        <f>O450*H450</f>
        <v>0</v>
      </c>
      <c r="Q450" s="193">
        <v>0</v>
      </c>
      <c r="R450" s="193">
        <f>Q450*H450</f>
        <v>0</v>
      </c>
      <c r="S450" s="193">
        <v>0</v>
      </c>
      <c r="T450" s="194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5" t="s">
        <v>134</v>
      </c>
      <c r="AT450" s="195" t="s">
        <v>129</v>
      </c>
      <c r="AU450" s="195" t="s">
        <v>83</v>
      </c>
      <c r="AY450" s="18" t="s">
        <v>127</v>
      </c>
      <c r="BE450" s="196">
        <f>IF(N450="základní",J450,0)</f>
        <v>0</v>
      </c>
      <c r="BF450" s="196">
        <f>IF(N450="snížená",J450,0)</f>
        <v>0</v>
      </c>
      <c r="BG450" s="196">
        <f>IF(N450="zákl. přenesená",J450,0)</f>
        <v>0</v>
      </c>
      <c r="BH450" s="196">
        <f>IF(N450="sníž. přenesená",J450,0)</f>
        <v>0</v>
      </c>
      <c r="BI450" s="196">
        <f>IF(N450="nulová",J450,0)</f>
        <v>0</v>
      </c>
      <c r="BJ450" s="18" t="s">
        <v>81</v>
      </c>
      <c r="BK450" s="196">
        <f>ROUND(I450*H450,2)</f>
        <v>0</v>
      </c>
      <c r="BL450" s="18" t="s">
        <v>134</v>
      </c>
      <c r="BM450" s="195" t="s">
        <v>838</v>
      </c>
    </row>
    <row r="451" s="2" customFormat="1" ht="43.2" customHeight="1">
      <c r="A451" s="37"/>
      <c r="B451" s="183"/>
      <c r="C451" s="184" t="s">
        <v>839</v>
      </c>
      <c r="D451" s="184" t="s">
        <v>129</v>
      </c>
      <c r="E451" s="185" t="s">
        <v>840</v>
      </c>
      <c r="F451" s="186" t="s">
        <v>841</v>
      </c>
      <c r="G451" s="187" t="s">
        <v>178</v>
      </c>
      <c r="H451" s="188">
        <v>1</v>
      </c>
      <c r="I451" s="189"/>
      <c r="J451" s="190">
        <f>ROUND(I451*H451,2)</f>
        <v>0</v>
      </c>
      <c r="K451" s="186" t="s">
        <v>1</v>
      </c>
      <c r="L451" s="38"/>
      <c r="M451" s="191" t="s">
        <v>1</v>
      </c>
      <c r="N451" s="192" t="s">
        <v>38</v>
      </c>
      <c r="O451" s="76"/>
      <c r="P451" s="193">
        <f>O451*H451</f>
        <v>0</v>
      </c>
      <c r="Q451" s="193">
        <v>0</v>
      </c>
      <c r="R451" s="193">
        <f>Q451*H451</f>
        <v>0</v>
      </c>
      <c r="S451" s="193">
        <v>0</v>
      </c>
      <c r="T451" s="194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95" t="s">
        <v>134</v>
      </c>
      <c r="AT451" s="195" t="s">
        <v>129</v>
      </c>
      <c r="AU451" s="195" t="s">
        <v>83</v>
      </c>
      <c r="AY451" s="18" t="s">
        <v>127</v>
      </c>
      <c r="BE451" s="196">
        <f>IF(N451="základní",J451,0)</f>
        <v>0</v>
      </c>
      <c r="BF451" s="196">
        <f>IF(N451="snížená",J451,0)</f>
        <v>0</v>
      </c>
      <c r="BG451" s="196">
        <f>IF(N451="zákl. přenesená",J451,0)</f>
        <v>0</v>
      </c>
      <c r="BH451" s="196">
        <f>IF(N451="sníž. přenesená",J451,0)</f>
        <v>0</v>
      </c>
      <c r="BI451" s="196">
        <f>IF(N451="nulová",J451,0)</f>
        <v>0</v>
      </c>
      <c r="BJ451" s="18" t="s">
        <v>81</v>
      </c>
      <c r="BK451" s="196">
        <f>ROUND(I451*H451,2)</f>
        <v>0</v>
      </c>
      <c r="BL451" s="18" t="s">
        <v>134</v>
      </c>
      <c r="BM451" s="195" t="s">
        <v>842</v>
      </c>
    </row>
    <row r="452" s="2" customFormat="1" ht="21.6" customHeight="1">
      <c r="A452" s="37"/>
      <c r="B452" s="183"/>
      <c r="C452" s="184" t="s">
        <v>843</v>
      </c>
      <c r="D452" s="184" t="s">
        <v>129</v>
      </c>
      <c r="E452" s="185" t="s">
        <v>844</v>
      </c>
      <c r="F452" s="186" t="s">
        <v>845</v>
      </c>
      <c r="G452" s="187" t="s">
        <v>178</v>
      </c>
      <c r="H452" s="188">
        <v>5</v>
      </c>
      <c r="I452" s="189"/>
      <c r="J452" s="190">
        <f>ROUND(I452*H452,2)</f>
        <v>0</v>
      </c>
      <c r="K452" s="186" t="s">
        <v>1</v>
      </c>
      <c r="L452" s="38"/>
      <c r="M452" s="191" t="s">
        <v>1</v>
      </c>
      <c r="N452" s="192" t="s">
        <v>38</v>
      </c>
      <c r="O452" s="76"/>
      <c r="P452" s="193">
        <f>O452*H452</f>
        <v>0</v>
      </c>
      <c r="Q452" s="193">
        <v>0</v>
      </c>
      <c r="R452" s="193">
        <f>Q452*H452</f>
        <v>0</v>
      </c>
      <c r="S452" s="193">
        <v>0</v>
      </c>
      <c r="T452" s="194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5" t="s">
        <v>134</v>
      </c>
      <c r="AT452" s="195" t="s">
        <v>129</v>
      </c>
      <c r="AU452" s="195" t="s">
        <v>83</v>
      </c>
      <c r="AY452" s="18" t="s">
        <v>127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8" t="s">
        <v>81</v>
      </c>
      <c r="BK452" s="196">
        <f>ROUND(I452*H452,2)</f>
        <v>0</v>
      </c>
      <c r="BL452" s="18" t="s">
        <v>134</v>
      </c>
      <c r="BM452" s="195" t="s">
        <v>846</v>
      </c>
    </row>
    <row r="453" s="2" customFormat="1" ht="21.6" customHeight="1">
      <c r="A453" s="37"/>
      <c r="B453" s="183"/>
      <c r="C453" s="184" t="s">
        <v>847</v>
      </c>
      <c r="D453" s="184" t="s">
        <v>129</v>
      </c>
      <c r="E453" s="185" t="s">
        <v>848</v>
      </c>
      <c r="F453" s="186" t="s">
        <v>849</v>
      </c>
      <c r="G453" s="187" t="s">
        <v>205</v>
      </c>
      <c r="H453" s="188">
        <v>31.5</v>
      </c>
      <c r="I453" s="189"/>
      <c r="J453" s="190">
        <f>ROUND(I453*H453,2)</f>
        <v>0</v>
      </c>
      <c r="K453" s="186" t="s">
        <v>1</v>
      </c>
      <c r="L453" s="38"/>
      <c r="M453" s="191" t="s">
        <v>1</v>
      </c>
      <c r="N453" s="192" t="s">
        <v>38</v>
      </c>
      <c r="O453" s="76"/>
      <c r="P453" s="193">
        <f>O453*H453</f>
        <v>0</v>
      </c>
      <c r="Q453" s="193">
        <v>0</v>
      </c>
      <c r="R453" s="193">
        <f>Q453*H453</f>
        <v>0</v>
      </c>
      <c r="S453" s="193">
        <v>0</v>
      </c>
      <c r="T453" s="194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5" t="s">
        <v>134</v>
      </c>
      <c r="AT453" s="195" t="s">
        <v>129</v>
      </c>
      <c r="AU453" s="195" t="s">
        <v>83</v>
      </c>
      <c r="AY453" s="18" t="s">
        <v>127</v>
      </c>
      <c r="BE453" s="196">
        <f>IF(N453="základní",J453,0)</f>
        <v>0</v>
      </c>
      <c r="BF453" s="196">
        <f>IF(N453="snížená",J453,0)</f>
        <v>0</v>
      </c>
      <c r="BG453" s="196">
        <f>IF(N453="zákl. přenesená",J453,0)</f>
        <v>0</v>
      </c>
      <c r="BH453" s="196">
        <f>IF(N453="sníž. přenesená",J453,0)</f>
        <v>0</v>
      </c>
      <c r="BI453" s="196">
        <f>IF(N453="nulová",J453,0)</f>
        <v>0</v>
      </c>
      <c r="BJ453" s="18" t="s">
        <v>81</v>
      </c>
      <c r="BK453" s="196">
        <f>ROUND(I453*H453,2)</f>
        <v>0</v>
      </c>
      <c r="BL453" s="18" t="s">
        <v>134</v>
      </c>
      <c r="BM453" s="195" t="s">
        <v>850</v>
      </c>
    </row>
    <row r="454" s="2" customFormat="1" ht="32.4" customHeight="1">
      <c r="A454" s="37"/>
      <c r="B454" s="183"/>
      <c r="C454" s="184" t="s">
        <v>851</v>
      </c>
      <c r="D454" s="184" t="s">
        <v>129</v>
      </c>
      <c r="E454" s="185" t="s">
        <v>852</v>
      </c>
      <c r="F454" s="186" t="s">
        <v>853</v>
      </c>
      <c r="G454" s="187" t="s">
        <v>205</v>
      </c>
      <c r="H454" s="188">
        <v>25</v>
      </c>
      <c r="I454" s="189"/>
      <c r="J454" s="190">
        <f>ROUND(I454*H454,2)</f>
        <v>0</v>
      </c>
      <c r="K454" s="186" t="s">
        <v>1</v>
      </c>
      <c r="L454" s="38"/>
      <c r="M454" s="191" t="s">
        <v>1</v>
      </c>
      <c r="N454" s="192" t="s">
        <v>38</v>
      </c>
      <c r="O454" s="76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5" t="s">
        <v>134</v>
      </c>
      <c r="AT454" s="195" t="s">
        <v>129</v>
      </c>
      <c r="AU454" s="195" t="s">
        <v>83</v>
      </c>
      <c r="AY454" s="18" t="s">
        <v>127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8" t="s">
        <v>81</v>
      </c>
      <c r="BK454" s="196">
        <f>ROUND(I454*H454,2)</f>
        <v>0</v>
      </c>
      <c r="BL454" s="18" t="s">
        <v>134</v>
      </c>
      <c r="BM454" s="195" t="s">
        <v>854</v>
      </c>
    </row>
    <row r="455" s="2" customFormat="1" ht="21.6" customHeight="1">
      <c r="A455" s="37"/>
      <c r="B455" s="183"/>
      <c r="C455" s="184" t="s">
        <v>855</v>
      </c>
      <c r="D455" s="184" t="s">
        <v>129</v>
      </c>
      <c r="E455" s="185" t="s">
        <v>856</v>
      </c>
      <c r="F455" s="186" t="s">
        <v>857</v>
      </c>
      <c r="G455" s="187" t="s">
        <v>205</v>
      </c>
      <c r="H455" s="188">
        <v>5</v>
      </c>
      <c r="I455" s="189"/>
      <c r="J455" s="190">
        <f>ROUND(I455*H455,2)</f>
        <v>0</v>
      </c>
      <c r="K455" s="186" t="s">
        <v>1</v>
      </c>
      <c r="L455" s="38"/>
      <c r="M455" s="191" t="s">
        <v>1</v>
      </c>
      <c r="N455" s="192" t="s">
        <v>38</v>
      </c>
      <c r="O455" s="76"/>
      <c r="P455" s="193">
        <f>O455*H455</f>
        <v>0</v>
      </c>
      <c r="Q455" s="193">
        <v>0</v>
      </c>
      <c r="R455" s="193">
        <f>Q455*H455</f>
        <v>0</v>
      </c>
      <c r="S455" s="193">
        <v>0</v>
      </c>
      <c r="T455" s="194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95" t="s">
        <v>134</v>
      </c>
      <c r="AT455" s="195" t="s">
        <v>129</v>
      </c>
      <c r="AU455" s="195" t="s">
        <v>83</v>
      </c>
      <c r="AY455" s="18" t="s">
        <v>127</v>
      </c>
      <c r="BE455" s="196">
        <f>IF(N455="základní",J455,0)</f>
        <v>0</v>
      </c>
      <c r="BF455" s="196">
        <f>IF(N455="snížená",J455,0)</f>
        <v>0</v>
      </c>
      <c r="BG455" s="196">
        <f>IF(N455="zákl. přenesená",J455,0)</f>
        <v>0</v>
      </c>
      <c r="BH455" s="196">
        <f>IF(N455="sníž. přenesená",J455,0)</f>
        <v>0</v>
      </c>
      <c r="BI455" s="196">
        <f>IF(N455="nulová",J455,0)</f>
        <v>0</v>
      </c>
      <c r="BJ455" s="18" t="s">
        <v>81</v>
      </c>
      <c r="BK455" s="196">
        <f>ROUND(I455*H455,2)</f>
        <v>0</v>
      </c>
      <c r="BL455" s="18" t="s">
        <v>134</v>
      </c>
      <c r="BM455" s="195" t="s">
        <v>858</v>
      </c>
    </row>
    <row r="456" s="12" customFormat="1" ht="22.8" customHeight="1">
      <c r="A456" s="12"/>
      <c r="B456" s="170"/>
      <c r="C456" s="12"/>
      <c r="D456" s="171" t="s">
        <v>72</v>
      </c>
      <c r="E456" s="181" t="s">
        <v>859</v>
      </c>
      <c r="F456" s="181" t="s">
        <v>860</v>
      </c>
      <c r="G456" s="12"/>
      <c r="H456" s="12"/>
      <c r="I456" s="173"/>
      <c r="J456" s="182">
        <f>BK456</f>
        <v>0</v>
      </c>
      <c r="K456" s="12"/>
      <c r="L456" s="170"/>
      <c r="M456" s="175"/>
      <c r="N456" s="176"/>
      <c r="O456" s="176"/>
      <c r="P456" s="177">
        <f>P457</f>
        <v>0</v>
      </c>
      <c r="Q456" s="176"/>
      <c r="R456" s="177">
        <f>R457</f>
        <v>0</v>
      </c>
      <c r="S456" s="176"/>
      <c r="T456" s="178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71" t="s">
        <v>81</v>
      </c>
      <c r="AT456" s="179" t="s">
        <v>72</v>
      </c>
      <c r="AU456" s="179" t="s">
        <v>81</v>
      </c>
      <c r="AY456" s="171" t="s">
        <v>127</v>
      </c>
      <c r="BK456" s="180">
        <f>BK457</f>
        <v>0</v>
      </c>
    </row>
    <row r="457" s="2" customFormat="1" ht="64.8" customHeight="1">
      <c r="A457" s="37"/>
      <c r="B457" s="183"/>
      <c r="C457" s="184" t="s">
        <v>861</v>
      </c>
      <c r="D457" s="184" t="s">
        <v>129</v>
      </c>
      <c r="E457" s="185" t="s">
        <v>862</v>
      </c>
      <c r="F457" s="186" t="s">
        <v>863</v>
      </c>
      <c r="G457" s="187" t="s">
        <v>237</v>
      </c>
      <c r="H457" s="188">
        <v>1113.509</v>
      </c>
      <c r="I457" s="189"/>
      <c r="J457" s="190">
        <f>ROUND(I457*H457,2)</f>
        <v>0</v>
      </c>
      <c r="K457" s="186" t="s">
        <v>133</v>
      </c>
      <c r="L457" s="38"/>
      <c r="M457" s="191" t="s">
        <v>1</v>
      </c>
      <c r="N457" s="192" t="s">
        <v>38</v>
      </c>
      <c r="O457" s="76"/>
      <c r="P457" s="193">
        <f>O457*H457</f>
        <v>0</v>
      </c>
      <c r="Q457" s="193">
        <v>0</v>
      </c>
      <c r="R457" s="193">
        <f>Q457*H457</f>
        <v>0</v>
      </c>
      <c r="S457" s="193">
        <v>0</v>
      </c>
      <c r="T457" s="194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5" t="s">
        <v>134</v>
      </c>
      <c r="AT457" s="195" t="s">
        <v>129</v>
      </c>
      <c r="AU457" s="195" t="s">
        <v>83</v>
      </c>
      <c r="AY457" s="18" t="s">
        <v>127</v>
      </c>
      <c r="BE457" s="196">
        <f>IF(N457="základní",J457,0)</f>
        <v>0</v>
      </c>
      <c r="BF457" s="196">
        <f>IF(N457="snížená",J457,0)</f>
        <v>0</v>
      </c>
      <c r="BG457" s="196">
        <f>IF(N457="zákl. přenesená",J457,0)</f>
        <v>0</v>
      </c>
      <c r="BH457" s="196">
        <f>IF(N457="sníž. přenesená",J457,0)</f>
        <v>0</v>
      </c>
      <c r="BI457" s="196">
        <f>IF(N457="nulová",J457,0)</f>
        <v>0</v>
      </c>
      <c r="BJ457" s="18" t="s">
        <v>81</v>
      </c>
      <c r="BK457" s="196">
        <f>ROUND(I457*H457,2)</f>
        <v>0</v>
      </c>
      <c r="BL457" s="18" t="s">
        <v>134</v>
      </c>
      <c r="BM457" s="195" t="s">
        <v>864</v>
      </c>
    </row>
    <row r="458" s="12" customFormat="1" ht="25.92" customHeight="1">
      <c r="A458" s="12"/>
      <c r="B458" s="170"/>
      <c r="C458" s="12"/>
      <c r="D458" s="171" t="s">
        <v>72</v>
      </c>
      <c r="E458" s="172" t="s">
        <v>865</v>
      </c>
      <c r="F458" s="172" t="s">
        <v>866</v>
      </c>
      <c r="G458" s="12"/>
      <c r="H458" s="12"/>
      <c r="I458" s="173"/>
      <c r="J458" s="174">
        <f>BK458</f>
        <v>0</v>
      </c>
      <c r="K458" s="12"/>
      <c r="L458" s="170"/>
      <c r="M458" s="175"/>
      <c r="N458" s="176"/>
      <c r="O458" s="176"/>
      <c r="P458" s="177">
        <f>P459+P494+P562+P595+P604+P613+P626+P644+P648+P659+P665</f>
        <v>0</v>
      </c>
      <c r="Q458" s="176"/>
      <c r="R458" s="177">
        <f>R459+R494+R562+R595+R604+R613+R626+R644+R648+R659+R665</f>
        <v>45.684061920000005</v>
      </c>
      <c r="S458" s="176"/>
      <c r="T458" s="178">
        <f>T459+T494+T562+T595+T604+T613+T626+T644+T648+T659+T665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71" t="s">
        <v>83</v>
      </c>
      <c r="AT458" s="179" t="s">
        <v>72</v>
      </c>
      <c r="AU458" s="179" t="s">
        <v>73</v>
      </c>
      <c r="AY458" s="171" t="s">
        <v>127</v>
      </c>
      <c r="BK458" s="180">
        <f>BK459+BK494+BK562+BK595+BK604+BK613+BK626+BK644+BK648+BK659+BK665</f>
        <v>0</v>
      </c>
    </row>
    <row r="459" s="12" customFormat="1" ht="22.8" customHeight="1">
      <c r="A459" s="12"/>
      <c r="B459" s="170"/>
      <c r="C459" s="12"/>
      <c r="D459" s="171" t="s">
        <v>72</v>
      </c>
      <c r="E459" s="181" t="s">
        <v>867</v>
      </c>
      <c r="F459" s="181" t="s">
        <v>868</v>
      </c>
      <c r="G459" s="12"/>
      <c r="H459" s="12"/>
      <c r="I459" s="173"/>
      <c r="J459" s="182">
        <f>BK459</f>
        <v>0</v>
      </c>
      <c r="K459" s="12"/>
      <c r="L459" s="170"/>
      <c r="M459" s="175"/>
      <c r="N459" s="176"/>
      <c r="O459" s="176"/>
      <c r="P459" s="177">
        <f>SUM(P460:P493)</f>
        <v>0</v>
      </c>
      <c r="Q459" s="176"/>
      <c r="R459" s="177">
        <f>SUM(R460:R493)</f>
        <v>1.3567674000000001</v>
      </c>
      <c r="S459" s="176"/>
      <c r="T459" s="178">
        <f>SUM(T460:T493)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71" t="s">
        <v>83</v>
      </c>
      <c r="AT459" s="179" t="s">
        <v>72</v>
      </c>
      <c r="AU459" s="179" t="s">
        <v>81</v>
      </c>
      <c r="AY459" s="171" t="s">
        <v>127</v>
      </c>
      <c r="BK459" s="180">
        <f>SUM(BK460:BK493)</f>
        <v>0</v>
      </c>
    </row>
    <row r="460" s="2" customFormat="1" ht="32.4" customHeight="1">
      <c r="A460" s="37"/>
      <c r="B460" s="183"/>
      <c r="C460" s="184" t="s">
        <v>869</v>
      </c>
      <c r="D460" s="184" t="s">
        <v>129</v>
      </c>
      <c r="E460" s="185" t="s">
        <v>870</v>
      </c>
      <c r="F460" s="186" t="s">
        <v>871</v>
      </c>
      <c r="G460" s="187" t="s">
        <v>188</v>
      </c>
      <c r="H460" s="188">
        <v>263.67899999999997</v>
      </c>
      <c r="I460" s="189"/>
      <c r="J460" s="190">
        <f>ROUND(I460*H460,2)</f>
        <v>0</v>
      </c>
      <c r="K460" s="186" t="s">
        <v>133</v>
      </c>
      <c r="L460" s="38"/>
      <c r="M460" s="191" t="s">
        <v>1</v>
      </c>
      <c r="N460" s="192" t="s">
        <v>38</v>
      </c>
      <c r="O460" s="76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5" t="s">
        <v>219</v>
      </c>
      <c r="AT460" s="195" t="s">
        <v>129</v>
      </c>
      <c r="AU460" s="195" t="s">
        <v>83</v>
      </c>
      <c r="AY460" s="18" t="s">
        <v>127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8" t="s">
        <v>81</v>
      </c>
      <c r="BK460" s="196">
        <f>ROUND(I460*H460,2)</f>
        <v>0</v>
      </c>
      <c r="BL460" s="18" t="s">
        <v>219</v>
      </c>
      <c r="BM460" s="195" t="s">
        <v>872</v>
      </c>
    </row>
    <row r="461" s="15" customFormat="1">
      <c r="A461" s="15"/>
      <c r="B461" s="214"/>
      <c r="C461" s="15"/>
      <c r="D461" s="198" t="s">
        <v>136</v>
      </c>
      <c r="E461" s="215" t="s">
        <v>1</v>
      </c>
      <c r="F461" s="216" t="s">
        <v>873</v>
      </c>
      <c r="G461" s="15"/>
      <c r="H461" s="215" t="s">
        <v>1</v>
      </c>
      <c r="I461" s="217"/>
      <c r="J461" s="15"/>
      <c r="K461" s="15"/>
      <c r="L461" s="214"/>
      <c r="M461" s="218"/>
      <c r="N461" s="219"/>
      <c r="O461" s="219"/>
      <c r="P461" s="219"/>
      <c r="Q461" s="219"/>
      <c r="R461" s="219"/>
      <c r="S461" s="219"/>
      <c r="T461" s="22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15" t="s">
        <v>136</v>
      </c>
      <c r="AU461" s="215" t="s">
        <v>83</v>
      </c>
      <c r="AV461" s="15" t="s">
        <v>81</v>
      </c>
      <c r="AW461" s="15" t="s">
        <v>30</v>
      </c>
      <c r="AX461" s="15" t="s">
        <v>73</v>
      </c>
      <c r="AY461" s="215" t="s">
        <v>127</v>
      </c>
    </row>
    <row r="462" s="13" customFormat="1">
      <c r="A462" s="13"/>
      <c r="B462" s="197"/>
      <c r="C462" s="13"/>
      <c r="D462" s="198" t="s">
        <v>136</v>
      </c>
      <c r="E462" s="199" t="s">
        <v>1</v>
      </c>
      <c r="F462" s="200" t="s">
        <v>874</v>
      </c>
      <c r="G462" s="13"/>
      <c r="H462" s="201">
        <v>263.67899999999997</v>
      </c>
      <c r="I462" s="202"/>
      <c r="J462" s="13"/>
      <c r="K462" s="13"/>
      <c r="L462" s="197"/>
      <c r="M462" s="203"/>
      <c r="N462" s="204"/>
      <c r="O462" s="204"/>
      <c r="P462" s="204"/>
      <c r="Q462" s="204"/>
      <c r="R462" s="204"/>
      <c r="S462" s="204"/>
      <c r="T462" s="20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9" t="s">
        <v>136</v>
      </c>
      <c r="AU462" s="199" t="s">
        <v>83</v>
      </c>
      <c r="AV462" s="13" t="s">
        <v>83</v>
      </c>
      <c r="AW462" s="13" t="s">
        <v>30</v>
      </c>
      <c r="AX462" s="13" t="s">
        <v>81</v>
      </c>
      <c r="AY462" s="199" t="s">
        <v>127</v>
      </c>
    </row>
    <row r="463" s="2" customFormat="1" ht="14.4" customHeight="1">
      <c r="A463" s="37"/>
      <c r="B463" s="183"/>
      <c r="C463" s="221" t="s">
        <v>875</v>
      </c>
      <c r="D463" s="221" t="s">
        <v>192</v>
      </c>
      <c r="E463" s="222" t="s">
        <v>876</v>
      </c>
      <c r="F463" s="223" t="s">
        <v>877</v>
      </c>
      <c r="G463" s="224" t="s">
        <v>237</v>
      </c>
      <c r="H463" s="225">
        <v>0.052999999999999998</v>
      </c>
      <c r="I463" s="226"/>
      <c r="J463" s="227">
        <f>ROUND(I463*H463,2)</f>
        <v>0</v>
      </c>
      <c r="K463" s="223" t="s">
        <v>133</v>
      </c>
      <c r="L463" s="228"/>
      <c r="M463" s="229" t="s">
        <v>1</v>
      </c>
      <c r="N463" s="230" t="s">
        <v>38</v>
      </c>
      <c r="O463" s="76"/>
      <c r="P463" s="193">
        <f>O463*H463</f>
        <v>0</v>
      </c>
      <c r="Q463" s="193">
        <v>1</v>
      </c>
      <c r="R463" s="193">
        <f>Q463*H463</f>
        <v>0.052999999999999998</v>
      </c>
      <c r="S463" s="193">
        <v>0</v>
      </c>
      <c r="T463" s="194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95" t="s">
        <v>316</v>
      </c>
      <c r="AT463" s="195" t="s">
        <v>192</v>
      </c>
      <c r="AU463" s="195" t="s">
        <v>83</v>
      </c>
      <c r="AY463" s="18" t="s">
        <v>127</v>
      </c>
      <c r="BE463" s="196">
        <f>IF(N463="základní",J463,0)</f>
        <v>0</v>
      </c>
      <c r="BF463" s="196">
        <f>IF(N463="snížená",J463,0)</f>
        <v>0</v>
      </c>
      <c r="BG463" s="196">
        <f>IF(N463="zákl. přenesená",J463,0)</f>
        <v>0</v>
      </c>
      <c r="BH463" s="196">
        <f>IF(N463="sníž. přenesená",J463,0)</f>
        <v>0</v>
      </c>
      <c r="BI463" s="196">
        <f>IF(N463="nulová",J463,0)</f>
        <v>0</v>
      </c>
      <c r="BJ463" s="18" t="s">
        <v>81</v>
      </c>
      <c r="BK463" s="196">
        <f>ROUND(I463*H463,2)</f>
        <v>0</v>
      </c>
      <c r="BL463" s="18" t="s">
        <v>219</v>
      </c>
      <c r="BM463" s="195" t="s">
        <v>878</v>
      </c>
    </row>
    <row r="464" s="13" customFormat="1">
      <c r="A464" s="13"/>
      <c r="B464" s="197"/>
      <c r="C464" s="13"/>
      <c r="D464" s="198" t="s">
        <v>136</v>
      </c>
      <c r="E464" s="199" t="s">
        <v>1</v>
      </c>
      <c r="F464" s="200" t="s">
        <v>879</v>
      </c>
      <c r="G464" s="13"/>
      <c r="H464" s="201">
        <v>0.052999999999999998</v>
      </c>
      <c r="I464" s="202"/>
      <c r="J464" s="13"/>
      <c r="K464" s="13"/>
      <c r="L464" s="197"/>
      <c r="M464" s="203"/>
      <c r="N464" s="204"/>
      <c r="O464" s="204"/>
      <c r="P464" s="204"/>
      <c r="Q464" s="204"/>
      <c r="R464" s="204"/>
      <c r="S464" s="204"/>
      <c r="T464" s="20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9" t="s">
        <v>136</v>
      </c>
      <c r="AU464" s="199" t="s">
        <v>83</v>
      </c>
      <c r="AV464" s="13" t="s">
        <v>83</v>
      </c>
      <c r="AW464" s="13" t="s">
        <v>30</v>
      </c>
      <c r="AX464" s="13" t="s">
        <v>81</v>
      </c>
      <c r="AY464" s="199" t="s">
        <v>127</v>
      </c>
    </row>
    <row r="465" s="2" customFormat="1" ht="32.4" customHeight="1">
      <c r="A465" s="37"/>
      <c r="B465" s="183"/>
      <c r="C465" s="184" t="s">
        <v>880</v>
      </c>
      <c r="D465" s="184" t="s">
        <v>129</v>
      </c>
      <c r="E465" s="185" t="s">
        <v>881</v>
      </c>
      <c r="F465" s="186" t="s">
        <v>882</v>
      </c>
      <c r="G465" s="187" t="s">
        <v>188</v>
      </c>
      <c r="H465" s="188">
        <v>92.394000000000005</v>
      </c>
      <c r="I465" s="189"/>
      <c r="J465" s="190">
        <f>ROUND(I465*H465,2)</f>
        <v>0</v>
      </c>
      <c r="K465" s="186" t="s">
        <v>133</v>
      </c>
      <c r="L465" s="38"/>
      <c r="M465" s="191" t="s">
        <v>1</v>
      </c>
      <c r="N465" s="192" t="s">
        <v>38</v>
      </c>
      <c r="O465" s="76"/>
      <c r="P465" s="193">
        <f>O465*H465</f>
        <v>0</v>
      </c>
      <c r="Q465" s="193">
        <v>0</v>
      </c>
      <c r="R465" s="193">
        <f>Q465*H465</f>
        <v>0</v>
      </c>
      <c r="S465" s="193">
        <v>0</v>
      </c>
      <c r="T465" s="194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95" t="s">
        <v>219</v>
      </c>
      <c r="AT465" s="195" t="s">
        <v>129</v>
      </c>
      <c r="AU465" s="195" t="s">
        <v>83</v>
      </c>
      <c r="AY465" s="18" t="s">
        <v>127</v>
      </c>
      <c r="BE465" s="196">
        <f>IF(N465="základní",J465,0)</f>
        <v>0</v>
      </c>
      <c r="BF465" s="196">
        <f>IF(N465="snížená",J465,0)</f>
        <v>0</v>
      </c>
      <c r="BG465" s="196">
        <f>IF(N465="zákl. přenesená",J465,0)</f>
        <v>0</v>
      </c>
      <c r="BH465" s="196">
        <f>IF(N465="sníž. přenesená",J465,0)</f>
        <v>0</v>
      </c>
      <c r="BI465" s="196">
        <f>IF(N465="nulová",J465,0)</f>
        <v>0</v>
      </c>
      <c r="BJ465" s="18" t="s">
        <v>81</v>
      </c>
      <c r="BK465" s="196">
        <f>ROUND(I465*H465,2)</f>
        <v>0</v>
      </c>
      <c r="BL465" s="18" t="s">
        <v>219</v>
      </c>
      <c r="BM465" s="195" t="s">
        <v>883</v>
      </c>
    </row>
    <row r="466" s="13" customFormat="1">
      <c r="A466" s="13"/>
      <c r="B466" s="197"/>
      <c r="C466" s="13"/>
      <c r="D466" s="198" t="s">
        <v>136</v>
      </c>
      <c r="E466" s="199" t="s">
        <v>1</v>
      </c>
      <c r="F466" s="200" t="s">
        <v>884</v>
      </c>
      <c r="G466" s="13"/>
      <c r="H466" s="201">
        <v>92.394000000000005</v>
      </c>
      <c r="I466" s="202"/>
      <c r="J466" s="13"/>
      <c r="K466" s="13"/>
      <c r="L466" s="197"/>
      <c r="M466" s="203"/>
      <c r="N466" s="204"/>
      <c r="O466" s="204"/>
      <c r="P466" s="204"/>
      <c r="Q466" s="204"/>
      <c r="R466" s="204"/>
      <c r="S466" s="204"/>
      <c r="T466" s="20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9" t="s">
        <v>136</v>
      </c>
      <c r="AU466" s="199" t="s">
        <v>83</v>
      </c>
      <c r="AV466" s="13" t="s">
        <v>83</v>
      </c>
      <c r="AW466" s="13" t="s">
        <v>30</v>
      </c>
      <c r="AX466" s="13" t="s">
        <v>81</v>
      </c>
      <c r="AY466" s="199" t="s">
        <v>127</v>
      </c>
    </row>
    <row r="467" s="2" customFormat="1" ht="14.4" customHeight="1">
      <c r="A467" s="37"/>
      <c r="B467" s="183"/>
      <c r="C467" s="221" t="s">
        <v>885</v>
      </c>
      <c r="D467" s="221" t="s">
        <v>192</v>
      </c>
      <c r="E467" s="222" t="s">
        <v>876</v>
      </c>
      <c r="F467" s="223" t="s">
        <v>877</v>
      </c>
      <c r="G467" s="224" t="s">
        <v>237</v>
      </c>
      <c r="H467" s="225">
        <v>0.017999999999999999</v>
      </c>
      <c r="I467" s="226"/>
      <c r="J467" s="227">
        <f>ROUND(I467*H467,2)</f>
        <v>0</v>
      </c>
      <c r="K467" s="223" t="s">
        <v>133</v>
      </c>
      <c r="L467" s="228"/>
      <c r="M467" s="229" t="s">
        <v>1</v>
      </c>
      <c r="N467" s="230" t="s">
        <v>38</v>
      </c>
      <c r="O467" s="76"/>
      <c r="P467" s="193">
        <f>O467*H467</f>
        <v>0</v>
      </c>
      <c r="Q467" s="193">
        <v>1</v>
      </c>
      <c r="R467" s="193">
        <f>Q467*H467</f>
        <v>0.017999999999999999</v>
      </c>
      <c r="S467" s="193">
        <v>0</v>
      </c>
      <c r="T467" s="194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5" t="s">
        <v>316</v>
      </c>
      <c r="AT467" s="195" t="s">
        <v>192</v>
      </c>
      <c r="AU467" s="195" t="s">
        <v>83</v>
      </c>
      <c r="AY467" s="18" t="s">
        <v>127</v>
      </c>
      <c r="BE467" s="196">
        <f>IF(N467="základní",J467,0)</f>
        <v>0</v>
      </c>
      <c r="BF467" s="196">
        <f>IF(N467="snížená",J467,0)</f>
        <v>0</v>
      </c>
      <c r="BG467" s="196">
        <f>IF(N467="zákl. přenesená",J467,0)</f>
        <v>0</v>
      </c>
      <c r="BH467" s="196">
        <f>IF(N467="sníž. přenesená",J467,0)</f>
        <v>0</v>
      </c>
      <c r="BI467" s="196">
        <f>IF(N467="nulová",J467,0)</f>
        <v>0</v>
      </c>
      <c r="BJ467" s="18" t="s">
        <v>81</v>
      </c>
      <c r="BK467" s="196">
        <f>ROUND(I467*H467,2)</f>
        <v>0</v>
      </c>
      <c r="BL467" s="18" t="s">
        <v>219</v>
      </c>
      <c r="BM467" s="195" t="s">
        <v>886</v>
      </c>
    </row>
    <row r="468" s="13" customFormat="1">
      <c r="A468" s="13"/>
      <c r="B468" s="197"/>
      <c r="C468" s="13"/>
      <c r="D468" s="198" t="s">
        <v>136</v>
      </c>
      <c r="E468" s="199" t="s">
        <v>1</v>
      </c>
      <c r="F468" s="200" t="s">
        <v>887</v>
      </c>
      <c r="G468" s="13"/>
      <c r="H468" s="201">
        <v>0.017999999999999999</v>
      </c>
      <c r="I468" s="202"/>
      <c r="J468" s="13"/>
      <c r="K468" s="13"/>
      <c r="L468" s="197"/>
      <c r="M468" s="203"/>
      <c r="N468" s="204"/>
      <c r="O468" s="204"/>
      <c r="P468" s="204"/>
      <c r="Q468" s="204"/>
      <c r="R468" s="204"/>
      <c r="S468" s="204"/>
      <c r="T468" s="20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9" t="s">
        <v>136</v>
      </c>
      <c r="AU468" s="199" t="s">
        <v>83</v>
      </c>
      <c r="AV468" s="13" t="s">
        <v>83</v>
      </c>
      <c r="AW468" s="13" t="s">
        <v>30</v>
      </c>
      <c r="AX468" s="13" t="s">
        <v>81</v>
      </c>
      <c r="AY468" s="199" t="s">
        <v>127</v>
      </c>
    </row>
    <row r="469" s="2" customFormat="1" ht="21.6" customHeight="1">
      <c r="A469" s="37"/>
      <c r="B469" s="183"/>
      <c r="C469" s="184" t="s">
        <v>888</v>
      </c>
      <c r="D469" s="184" t="s">
        <v>129</v>
      </c>
      <c r="E469" s="185" t="s">
        <v>889</v>
      </c>
      <c r="F469" s="186" t="s">
        <v>890</v>
      </c>
      <c r="G469" s="187" t="s">
        <v>188</v>
      </c>
      <c r="H469" s="188">
        <v>527.35799999999995</v>
      </c>
      <c r="I469" s="189"/>
      <c r="J469" s="190">
        <f>ROUND(I469*H469,2)</f>
        <v>0</v>
      </c>
      <c r="K469" s="186" t="s">
        <v>133</v>
      </c>
      <c r="L469" s="38"/>
      <c r="M469" s="191" t="s">
        <v>1</v>
      </c>
      <c r="N469" s="192" t="s">
        <v>38</v>
      </c>
      <c r="O469" s="76"/>
      <c r="P469" s="193">
        <f>O469*H469</f>
        <v>0</v>
      </c>
      <c r="Q469" s="193">
        <v>0.00040000000000000002</v>
      </c>
      <c r="R469" s="193">
        <f>Q469*H469</f>
        <v>0.2109432</v>
      </c>
      <c r="S469" s="193">
        <v>0</v>
      </c>
      <c r="T469" s="194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5" t="s">
        <v>219</v>
      </c>
      <c r="AT469" s="195" t="s">
        <v>129</v>
      </c>
      <c r="AU469" s="195" t="s">
        <v>83</v>
      </c>
      <c r="AY469" s="18" t="s">
        <v>127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8" t="s">
        <v>81</v>
      </c>
      <c r="BK469" s="196">
        <f>ROUND(I469*H469,2)</f>
        <v>0</v>
      </c>
      <c r="BL469" s="18" t="s">
        <v>219</v>
      </c>
      <c r="BM469" s="195" t="s">
        <v>891</v>
      </c>
    </row>
    <row r="470" s="15" customFormat="1">
      <c r="A470" s="15"/>
      <c r="B470" s="214"/>
      <c r="C470" s="15"/>
      <c r="D470" s="198" t="s">
        <v>136</v>
      </c>
      <c r="E470" s="215" t="s">
        <v>1</v>
      </c>
      <c r="F470" s="216" t="s">
        <v>873</v>
      </c>
      <c r="G470" s="15"/>
      <c r="H470" s="215" t="s">
        <v>1</v>
      </c>
      <c r="I470" s="217"/>
      <c r="J470" s="15"/>
      <c r="K470" s="15"/>
      <c r="L470" s="214"/>
      <c r="M470" s="218"/>
      <c r="N470" s="219"/>
      <c r="O470" s="219"/>
      <c r="P470" s="219"/>
      <c r="Q470" s="219"/>
      <c r="R470" s="219"/>
      <c r="S470" s="219"/>
      <c r="T470" s="220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15" t="s">
        <v>136</v>
      </c>
      <c r="AU470" s="215" t="s">
        <v>83</v>
      </c>
      <c r="AV470" s="15" t="s">
        <v>81</v>
      </c>
      <c r="AW470" s="15" t="s">
        <v>30</v>
      </c>
      <c r="AX470" s="15" t="s">
        <v>73</v>
      </c>
      <c r="AY470" s="215" t="s">
        <v>127</v>
      </c>
    </row>
    <row r="471" s="13" customFormat="1">
      <c r="A471" s="13"/>
      <c r="B471" s="197"/>
      <c r="C471" s="13"/>
      <c r="D471" s="198" t="s">
        <v>136</v>
      </c>
      <c r="E471" s="199" t="s">
        <v>1</v>
      </c>
      <c r="F471" s="200" t="s">
        <v>892</v>
      </c>
      <c r="G471" s="13"/>
      <c r="H471" s="201">
        <v>527.35799999999995</v>
      </c>
      <c r="I471" s="202"/>
      <c r="J471" s="13"/>
      <c r="K471" s="13"/>
      <c r="L471" s="197"/>
      <c r="M471" s="203"/>
      <c r="N471" s="204"/>
      <c r="O471" s="204"/>
      <c r="P471" s="204"/>
      <c r="Q471" s="204"/>
      <c r="R471" s="204"/>
      <c r="S471" s="204"/>
      <c r="T471" s="20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9" t="s">
        <v>136</v>
      </c>
      <c r="AU471" s="199" t="s">
        <v>83</v>
      </c>
      <c r="AV471" s="13" t="s">
        <v>83</v>
      </c>
      <c r="AW471" s="13" t="s">
        <v>30</v>
      </c>
      <c r="AX471" s="13" t="s">
        <v>81</v>
      </c>
      <c r="AY471" s="199" t="s">
        <v>127</v>
      </c>
    </row>
    <row r="472" s="2" customFormat="1" ht="43.2" customHeight="1">
      <c r="A472" s="37"/>
      <c r="B472" s="183"/>
      <c r="C472" s="221" t="s">
        <v>893</v>
      </c>
      <c r="D472" s="221" t="s">
        <v>192</v>
      </c>
      <c r="E472" s="222" t="s">
        <v>894</v>
      </c>
      <c r="F472" s="223" t="s">
        <v>895</v>
      </c>
      <c r="G472" s="224" t="s">
        <v>188</v>
      </c>
      <c r="H472" s="225">
        <v>303.23099999999999</v>
      </c>
      <c r="I472" s="226"/>
      <c r="J472" s="227">
        <f>ROUND(I472*H472,2)</f>
        <v>0</v>
      </c>
      <c r="K472" s="223" t="s">
        <v>133</v>
      </c>
      <c r="L472" s="228"/>
      <c r="M472" s="229" t="s">
        <v>1</v>
      </c>
      <c r="N472" s="230" t="s">
        <v>38</v>
      </c>
      <c r="O472" s="76"/>
      <c r="P472" s="193">
        <f>O472*H472</f>
        <v>0</v>
      </c>
      <c r="Q472" s="193">
        <v>0.001</v>
      </c>
      <c r="R472" s="193">
        <f>Q472*H472</f>
        <v>0.30323100000000003</v>
      </c>
      <c r="S472" s="193">
        <v>0</v>
      </c>
      <c r="T472" s="194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5" t="s">
        <v>316</v>
      </c>
      <c r="AT472" s="195" t="s">
        <v>192</v>
      </c>
      <c r="AU472" s="195" t="s">
        <v>83</v>
      </c>
      <c r="AY472" s="18" t="s">
        <v>127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8" t="s">
        <v>81</v>
      </c>
      <c r="BK472" s="196">
        <f>ROUND(I472*H472,2)</f>
        <v>0</v>
      </c>
      <c r="BL472" s="18" t="s">
        <v>219</v>
      </c>
      <c r="BM472" s="195" t="s">
        <v>896</v>
      </c>
    </row>
    <row r="473" s="13" customFormat="1">
      <c r="A473" s="13"/>
      <c r="B473" s="197"/>
      <c r="C473" s="13"/>
      <c r="D473" s="198" t="s">
        <v>136</v>
      </c>
      <c r="E473" s="199" t="s">
        <v>1</v>
      </c>
      <c r="F473" s="200" t="s">
        <v>897</v>
      </c>
      <c r="G473" s="13"/>
      <c r="H473" s="201">
        <v>303.23099999999999</v>
      </c>
      <c r="I473" s="202"/>
      <c r="J473" s="13"/>
      <c r="K473" s="13"/>
      <c r="L473" s="197"/>
      <c r="M473" s="203"/>
      <c r="N473" s="204"/>
      <c r="O473" s="204"/>
      <c r="P473" s="204"/>
      <c r="Q473" s="204"/>
      <c r="R473" s="204"/>
      <c r="S473" s="204"/>
      <c r="T473" s="20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9" t="s">
        <v>136</v>
      </c>
      <c r="AU473" s="199" t="s">
        <v>83</v>
      </c>
      <c r="AV473" s="13" t="s">
        <v>83</v>
      </c>
      <c r="AW473" s="13" t="s">
        <v>30</v>
      </c>
      <c r="AX473" s="13" t="s">
        <v>81</v>
      </c>
      <c r="AY473" s="199" t="s">
        <v>127</v>
      </c>
    </row>
    <row r="474" s="2" customFormat="1" ht="43.2" customHeight="1">
      <c r="A474" s="37"/>
      <c r="B474" s="183"/>
      <c r="C474" s="221" t="s">
        <v>898</v>
      </c>
      <c r="D474" s="221" t="s">
        <v>192</v>
      </c>
      <c r="E474" s="222" t="s">
        <v>899</v>
      </c>
      <c r="F474" s="223" t="s">
        <v>900</v>
      </c>
      <c r="G474" s="224" t="s">
        <v>188</v>
      </c>
      <c r="H474" s="225">
        <v>303.23099999999999</v>
      </c>
      <c r="I474" s="226"/>
      <c r="J474" s="227">
        <f>ROUND(I474*H474,2)</f>
        <v>0</v>
      </c>
      <c r="K474" s="223" t="s">
        <v>133</v>
      </c>
      <c r="L474" s="228"/>
      <c r="M474" s="229" t="s">
        <v>1</v>
      </c>
      <c r="N474" s="230" t="s">
        <v>38</v>
      </c>
      <c r="O474" s="76"/>
      <c r="P474" s="193">
        <f>O474*H474</f>
        <v>0</v>
      </c>
      <c r="Q474" s="193">
        <v>0.001</v>
      </c>
      <c r="R474" s="193">
        <f>Q474*H474</f>
        <v>0.30323100000000003</v>
      </c>
      <c r="S474" s="193">
        <v>0</v>
      </c>
      <c r="T474" s="194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5" t="s">
        <v>316</v>
      </c>
      <c r="AT474" s="195" t="s">
        <v>192</v>
      </c>
      <c r="AU474" s="195" t="s">
        <v>83</v>
      </c>
      <c r="AY474" s="18" t="s">
        <v>127</v>
      </c>
      <c r="BE474" s="196">
        <f>IF(N474="základní",J474,0)</f>
        <v>0</v>
      </c>
      <c r="BF474" s="196">
        <f>IF(N474="snížená",J474,0)</f>
        <v>0</v>
      </c>
      <c r="BG474" s="196">
        <f>IF(N474="zákl. přenesená",J474,0)</f>
        <v>0</v>
      </c>
      <c r="BH474" s="196">
        <f>IF(N474="sníž. přenesená",J474,0)</f>
        <v>0</v>
      </c>
      <c r="BI474" s="196">
        <f>IF(N474="nulová",J474,0)</f>
        <v>0</v>
      </c>
      <c r="BJ474" s="18" t="s">
        <v>81</v>
      </c>
      <c r="BK474" s="196">
        <f>ROUND(I474*H474,2)</f>
        <v>0</v>
      </c>
      <c r="BL474" s="18" t="s">
        <v>219</v>
      </c>
      <c r="BM474" s="195" t="s">
        <v>901</v>
      </c>
    </row>
    <row r="475" s="13" customFormat="1">
      <c r="A475" s="13"/>
      <c r="B475" s="197"/>
      <c r="C475" s="13"/>
      <c r="D475" s="198" t="s">
        <v>136</v>
      </c>
      <c r="E475" s="199" t="s">
        <v>1</v>
      </c>
      <c r="F475" s="200" t="s">
        <v>897</v>
      </c>
      <c r="G475" s="13"/>
      <c r="H475" s="201">
        <v>303.23099999999999</v>
      </c>
      <c r="I475" s="202"/>
      <c r="J475" s="13"/>
      <c r="K475" s="13"/>
      <c r="L475" s="197"/>
      <c r="M475" s="203"/>
      <c r="N475" s="204"/>
      <c r="O475" s="204"/>
      <c r="P475" s="204"/>
      <c r="Q475" s="204"/>
      <c r="R475" s="204"/>
      <c r="S475" s="204"/>
      <c r="T475" s="20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9" t="s">
        <v>136</v>
      </c>
      <c r="AU475" s="199" t="s">
        <v>83</v>
      </c>
      <c r="AV475" s="13" t="s">
        <v>83</v>
      </c>
      <c r="AW475" s="13" t="s">
        <v>30</v>
      </c>
      <c r="AX475" s="13" t="s">
        <v>81</v>
      </c>
      <c r="AY475" s="199" t="s">
        <v>127</v>
      </c>
    </row>
    <row r="476" s="2" customFormat="1" ht="21.6" customHeight="1">
      <c r="A476" s="37"/>
      <c r="B476" s="183"/>
      <c r="C476" s="184" t="s">
        <v>902</v>
      </c>
      <c r="D476" s="184" t="s">
        <v>129</v>
      </c>
      <c r="E476" s="185" t="s">
        <v>903</v>
      </c>
      <c r="F476" s="186" t="s">
        <v>904</v>
      </c>
      <c r="G476" s="187" t="s">
        <v>188</v>
      </c>
      <c r="H476" s="188">
        <v>184.78899999999999</v>
      </c>
      <c r="I476" s="189"/>
      <c r="J476" s="190">
        <f>ROUND(I476*H476,2)</f>
        <v>0</v>
      </c>
      <c r="K476" s="186" t="s">
        <v>133</v>
      </c>
      <c r="L476" s="38"/>
      <c r="M476" s="191" t="s">
        <v>1</v>
      </c>
      <c r="N476" s="192" t="s">
        <v>38</v>
      </c>
      <c r="O476" s="76"/>
      <c r="P476" s="193">
        <f>O476*H476</f>
        <v>0</v>
      </c>
      <c r="Q476" s="193">
        <v>0.00040000000000000002</v>
      </c>
      <c r="R476" s="193">
        <f>Q476*H476</f>
        <v>0.073915599999999998</v>
      </c>
      <c r="S476" s="193">
        <v>0</v>
      </c>
      <c r="T476" s="194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95" t="s">
        <v>219</v>
      </c>
      <c r="AT476" s="195" t="s">
        <v>129</v>
      </c>
      <c r="AU476" s="195" t="s">
        <v>83</v>
      </c>
      <c r="AY476" s="18" t="s">
        <v>127</v>
      </c>
      <c r="BE476" s="196">
        <f>IF(N476="základní",J476,0)</f>
        <v>0</v>
      </c>
      <c r="BF476" s="196">
        <f>IF(N476="snížená",J476,0)</f>
        <v>0</v>
      </c>
      <c r="BG476" s="196">
        <f>IF(N476="zákl. přenesená",J476,0)</f>
        <v>0</v>
      </c>
      <c r="BH476" s="196">
        <f>IF(N476="sníž. přenesená",J476,0)</f>
        <v>0</v>
      </c>
      <c r="BI476" s="196">
        <f>IF(N476="nulová",J476,0)</f>
        <v>0</v>
      </c>
      <c r="BJ476" s="18" t="s">
        <v>81</v>
      </c>
      <c r="BK476" s="196">
        <f>ROUND(I476*H476,2)</f>
        <v>0</v>
      </c>
      <c r="BL476" s="18" t="s">
        <v>219</v>
      </c>
      <c r="BM476" s="195" t="s">
        <v>905</v>
      </c>
    </row>
    <row r="477" s="13" customFormat="1">
      <c r="A477" s="13"/>
      <c r="B477" s="197"/>
      <c r="C477" s="13"/>
      <c r="D477" s="198" t="s">
        <v>136</v>
      </c>
      <c r="E477" s="199" t="s">
        <v>1</v>
      </c>
      <c r="F477" s="200" t="s">
        <v>906</v>
      </c>
      <c r="G477" s="13"/>
      <c r="H477" s="201">
        <v>184.78899999999999</v>
      </c>
      <c r="I477" s="202"/>
      <c r="J477" s="13"/>
      <c r="K477" s="13"/>
      <c r="L477" s="197"/>
      <c r="M477" s="203"/>
      <c r="N477" s="204"/>
      <c r="O477" s="204"/>
      <c r="P477" s="204"/>
      <c r="Q477" s="204"/>
      <c r="R477" s="204"/>
      <c r="S477" s="204"/>
      <c r="T477" s="20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9" t="s">
        <v>136</v>
      </c>
      <c r="AU477" s="199" t="s">
        <v>83</v>
      </c>
      <c r="AV477" s="13" t="s">
        <v>83</v>
      </c>
      <c r="AW477" s="13" t="s">
        <v>30</v>
      </c>
      <c r="AX477" s="13" t="s">
        <v>81</v>
      </c>
      <c r="AY477" s="199" t="s">
        <v>127</v>
      </c>
    </row>
    <row r="478" s="2" customFormat="1" ht="43.2" customHeight="1">
      <c r="A478" s="37"/>
      <c r="B478" s="183"/>
      <c r="C478" s="221" t="s">
        <v>907</v>
      </c>
      <c r="D478" s="221" t="s">
        <v>192</v>
      </c>
      <c r="E478" s="222" t="s">
        <v>894</v>
      </c>
      <c r="F478" s="223" t="s">
        <v>895</v>
      </c>
      <c r="G478" s="224" t="s">
        <v>188</v>
      </c>
      <c r="H478" s="225">
        <v>106.25400000000001</v>
      </c>
      <c r="I478" s="226"/>
      <c r="J478" s="227">
        <f>ROUND(I478*H478,2)</f>
        <v>0</v>
      </c>
      <c r="K478" s="223" t="s">
        <v>133</v>
      </c>
      <c r="L478" s="228"/>
      <c r="M478" s="229" t="s">
        <v>1</v>
      </c>
      <c r="N478" s="230" t="s">
        <v>38</v>
      </c>
      <c r="O478" s="76"/>
      <c r="P478" s="193">
        <f>O478*H478</f>
        <v>0</v>
      </c>
      <c r="Q478" s="193">
        <v>0.001</v>
      </c>
      <c r="R478" s="193">
        <f>Q478*H478</f>
        <v>0.106254</v>
      </c>
      <c r="S478" s="193">
        <v>0</v>
      </c>
      <c r="T478" s="19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5" t="s">
        <v>316</v>
      </c>
      <c r="AT478" s="195" t="s">
        <v>192</v>
      </c>
      <c r="AU478" s="195" t="s">
        <v>83</v>
      </c>
      <c r="AY478" s="18" t="s">
        <v>127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8" t="s">
        <v>81</v>
      </c>
      <c r="BK478" s="196">
        <f>ROUND(I478*H478,2)</f>
        <v>0</v>
      </c>
      <c r="BL478" s="18" t="s">
        <v>219</v>
      </c>
      <c r="BM478" s="195" t="s">
        <v>908</v>
      </c>
    </row>
    <row r="479" s="13" customFormat="1">
      <c r="A479" s="13"/>
      <c r="B479" s="197"/>
      <c r="C479" s="13"/>
      <c r="D479" s="198" t="s">
        <v>136</v>
      </c>
      <c r="E479" s="199" t="s">
        <v>1</v>
      </c>
      <c r="F479" s="200" t="s">
        <v>909</v>
      </c>
      <c r="G479" s="13"/>
      <c r="H479" s="201">
        <v>106.25400000000001</v>
      </c>
      <c r="I479" s="202"/>
      <c r="J479" s="13"/>
      <c r="K479" s="13"/>
      <c r="L479" s="197"/>
      <c r="M479" s="203"/>
      <c r="N479" s="204"/>
      <c r="O479" s="204"/>
      <c r="P479" s="204"/>
      <c r="Q479" s="204"/>
      <c r="R479" s="204"/>
      <c r="S479" s="204"/>
      <c r="T479" s="20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9" t="s">
        <v>136</v>
      </c>
      <c r="AU479" s="199" t="s">
        <v>83</v>
      </c>
      <c r="AV479" s="13" t="s">
        <v>83</v>
      </c>
      <c r="AW479" s="13" t="s">
        <v>30</v>
      </c>
      <c r="AX479" s="13" t="s">
        <v>81</v>
      </c>
      <c r="AY479" s="199" t="s">
        <v>127</v>
      </c>
    </row>
    <row r="480" s="2" customFormat="1" ht="43.2" customHeight="1">
      <c r="A480" s="37"/>
      <c r="B480" s="183"/>
      <c r="C480" s="221" t="s">
        <v>910</v>
      </c>
      <c r="D480" s="221" t="s">
        <v>192</v>
      </c>
      <c r="E480" s="222" t="s">
        <v>899</v>
      </c>
      <c r="F480" s="223" t="s">
        <v>900</v>
      </c>
      <c r="G480" s="224" t="s">
        <v>188</v>
      </c>
      <c r="H480" s="225">
        <v>106.25400000000001</v>
      </c>
      <c r="I480" s="226"/>
      <c r="J480" s="227">
        <f>ROUND(I480*H480,2)</f>
        <v>0</v>
      </c>
      <c r="K480" s="223" t="s">
        <v>133</v>
      </c>
      <c r="L480" s="228"/>
      <c r="M480" s="229" t="s">
        <v>1</v>
      </c>
      <c r="N480" s="230" t="s">
        <v>38</v>
      </c>
      <c r="O480" s="76"/>
      <c r="P480" s="193">
        <f>O480*H480</f>
        <v>0</v>
      </c>
      <c r="Q480" s="193">
        <v>0.001</v>
      </c>
      <c r="R480" s="193">
        <f>Q480*H480</f>
        <v>0.106254</v>
      </c>
      <c r="S480" s="193">
        <v>0</v>
      </c>
      <c r="T480" s="194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5" t="s">
        <v>316</v>
      </c>
      <c r="AT480" s="195" t="s">
        <v>192</v>
      </c>
      <c r="AU480" s="195" t="s">
        <v>83</v>
      </c>
      <c r="AY480" s="18" t="s">
        <v>127</v>
      </c>
      <c r="BE480" s="196">
        <f>IF(N480="základní",J480,0)</f>
        <v>0</v>
      </c>
      <c r="BF480" s="196">
        <f>IF(N480="snížená",J480,0)</f>
        <v>0</v>
      </c>
      <c r="BG480" s="196">
        <f>IF(N480="zákl. přenesená",J480,0)</f>
        <v>0</v>
      </c>
      <c r="BH480" s="196">
        <f>IF(N480="sníž. přenesená",J480,0)</f>
        <v>0</v>
      </c>
      <c r="BI480" s="196">
        <f>IF(N480="nulová",J480,0)</f>
        <v>0</v>
      </c>
      <c r="BJ480" s="18" t="s">
        <v>81</v>
      </c>
      <c r="BK480" s="196">
        <f>ROUND(I480*H480,2)</f>
        <v>0</v>
      </c>
      <c r="BL480" s="18" t="s">
        <v>219</v>
      </c>
      <c r="BM480" s="195" t="s">
        <v>911</v>
      </c>
    </row>
    <row r="481" s="13" customFormat="1">
      <c r="A481" s="13"/>
      <c r="B481" s="197"/>
      <c r="C481" s="13"/>
      <c r="D481" s="198" t="s">
        <v>136</v>
      </c>
      <c r="E481" s="199" t="s">
        <v>1</v>
      </c>
      <c r="F481" s="200" t="s">
        <v>909</v>
      </c>
      <c r="G481" s="13"/>
      <c r="H481" s="201">
        <v>106.25400000000001</v>
      </c>
      <c r="I481" s="202"/>
      <c r="J481" s="13"/>
      <c r="K481" s="13"/>
      <c r="L481" s="197"/>
      <c r="M481" s="203"/>
      <c r="N481" s="204"/>
      <c r="O481" s="204"/>
      <c r="P481" s="204"/>
      <c r="Q481" s="204"/>
      <c r="R481" s="204"/>
      <c r="S481" s="204"/>
      <c r="T481" s="20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9" t="s">
        <v>136</v>
      </c>
      <c r="AU481" s="199" t="s">
        <v>83</v>
      </c>
      <c r="AV481" s="13" t="s">
        <v>83</v>
      </c>
      <c r="AW481" s="13" t="s">
        <v>30</v>
      </c>
      <c r="AX481" s="13" t="s">
        <v>81</v>
      </c>
      <c r="AY481" s="199" t="s">
        <v>127</v>
      </c>
    </row>
    <row r="482" s="2" customFormat="1" ht="32.4" customHeight="1">
      <c r="A482" s="37"/>
      <c r="B482" s="183"/>
      <c r="C482" s="184" t="s">
        <v>912</v>
      </c>
      <c r="D482" s="184" t="s">
        <v>129</v>
      </c>
      <c r="E482" s="185" t="s">
        <v>913</v>
      </c>
      <c r="F482" s="186" t="s">
        <v>914</v>
      </c>
      <c r="G482" s="187" t="s">
        <v>188</v>
      </c>
      <c r="H482" s="188">
        <v>263.67899999999997</v>
      </c>
      <c r="I482" s="189"/>
      <c r="J482" s="190">
        <f>ROUND(I482*H482,2)</f>
        <v>0</v>
      </c>
      <c r="K482" s="186" t="s">
        <v>133</v>
      </c>
      <c r="L482" s="38"/>
      <c r="M482" s="191" t="s">
        <v>1</v>
      </c>
      <c r="N482" s="192" t="s">
        <v>38</v>
      </c>
      <c r="O482" s="76"/>
      <c r="P482" s="193">
        <f>O482*H482</f>
        <v>0</v>
      </c>
      <c r="Q482" s="193">
        <v>0</v>
      </c>
      <c r="R482" s="193">
        <f>Q482*H482</f>
        <v>0</v>
      </c>
      <c r="S482" s="193">
        <v>0</v>
      </c>
      <c r="T482" s="194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5" t="s">
        <v>219</v>
      </c>
      <c r="AT482" s="195" t="s">
        <v>129</v>
      </c>
      <c r="AU482" s="195" t="s">
        <v>83</v>
      </c>
      <c r="AY482" s="18" t="s">
        <v>127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8" t="s">
        <v>81</v>
      </c>
      <c r="BK482" s="196">
        <f>ROUND(I482*H482,2)</f>
        <v>0</v>
      </c>
      <c r="BL482" s="18" t="s">
        <v>219</v>
      </c>
      <c r="BM482" s="195" t="s">
        <v>915</v>
      </c>
    </row>
    <row r="483" s="15" customFormat="1">
      <c r="A483" s="15"/>
      <c r="B483" s="214"/>
      <c r="C483" s="15"/>
      <c r="D483" s="198" t="s">
        <v>136</v>
      </c>
      <c r="E483" s="215" t="s">
        <v>1</v>
      </c>
      <c r="F483" s="216" t="s">
        <v>916</v>
      </c>
      <c r="G483" s="15"/>
      <c r="H483" s="215" t="s">
        <v>1</v>
      </c>
      <c r="I483" s="217"/>
      <c r="J483" s="15"/>
      <c r="K483" s="15"/>
      <c r="L483" s="214"/>
      <c r="M483" s="218"/>
      <c r="N483" s="219"/>
      <c r="O483" s="219"/>
      <c r="P483" s="219"/>
      <c r="Q483" s="219"/>
      <c r="R483" s="219"/>
      <c r="S483" s="219"/>
      <c r="T483" s="22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15" t="s">
        <v>136</v>
      </c>
      <c r="AU483" s="215" t="s">
        <v>83</v>
      </c>
      <c r="AV483" s="15" t="s">
        <v>81</v>
      </c>
      <c r="AW483" s="15" t="s">
        <v>30</v>
      </c>
      <c r="AX483" s="15" t="s">
        <v>73</v>
      </c>
      <c r="AY483" s="215" t="s">
        <v>127</v>
      </c>
    </row>
    <row r="484" s="13" customFormat="1">
      <c r="A484" s="13"/>
      <c r="B484" s="197"/>
      <c r="C484" s="13"/>
      <c r="D484" s="198" t="s">
        <v>136</v>
      </c>
      <c r="E484" s="199" t="s">
        <v>1</v>
      </c>
      <c r="F484" s="200" t="s">
        <v>874</v>
      </c>
      <c r="G484" s="13"/>
      <c r="H484" s="201">
        <v>263.67899999999997</v>
      </c>
      <c r="I484" s="202"/>
      <c r="J484" s="13"/>
      <c r="K484" s="13"/>
      <c r="L484" s="197"/>
      <c r="M484" s="203"/>
      <c r="N484" s="204"/>
      <c r="O484" s="204"/>
      <c r="P484" s="204"/>
      <c r="Q484" s="204"/>
      <c r="R484" s="204"/>
      <c r="S484" s="204"/>
      <c r="T484" s="20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9" t="s">
        <v>136</v>
      </c>
      <c r="AU484" s="199" t="s">
        <v>83</v>
      </c>
      <c r="AV484" s="13" t="s">
        <v>83</v>
      </c>
      <c r="AW484" s="13" t="s">
        <v>30</v>
      </c>
      <c r="AX484" s="13" t="s">
        <v>81</v>
      </c>
      <c r="AY484" s="199" t="s">
        <v>127</v>
      </c>
    </row>
    <row r="485" s="2" customFormat="1" ht="32.4" customHeight="1">
      <c r="A485" s="37"/>
      <c r="B485" s="183"/>
      <c r="C485" s="221" t="s">
        <v>917</v>
      </c>
      <c r="D485" s="221" t="s">
        <v>192</v>
      </c>
      <c r="E485" s="222" t="s">
        <v>918</v>
      </c>
      <c r="F485" s="223" t="s">
        <v>919</v>
      </c>
      <c r="G485" s="224" t="s">
        <v>188</v>
      </c>
      <c r="H485" s="225">
        <v>303.23099999999999</v>
      </c>
      <c r="I485" s="226"/>
      <c r="J485" s="227">
        <f>ROUND(I485*H485,2)</f>
        <v>0</v>
      </c>
      <c r="K485" s="223" t="s">
        <v>133</v>
      </c>
      <c r="L485" s="228"/>
      <c r="M485" s="229" t="s">
        <v>1</v>
      </c>
      <c r="N485" s="230" t="s">
        <v>38</v>
      </c>
      <c r="O485" s="76"/>
      <c r="P485" s="193">
        <f>O485*H485</f>
        <v>0</v>
      </c>
      <c r="Q485" s="193">
        <v>0.00029999999999999997</v>
      </c>
      <c r="R485" s="193">
        <f>Q485*H485</f>
        <v>0.090969299999999989</v>
      </c>
      <c r="S485" s="193">
        <v>0</v>
      </c>
      <c r="T485" s="194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5" t="s">
        <v>316</v>
      </c>
      <c r="AT485" s="195" t="s">
        <v>192</v>
      </c>
      <c r="AU485" s="195" t="s">
        <v>83</v>
      </c>
      <c r="AY485" s="18" t="s">
        <v>127</v>
      </c>
      <c r="BE485" s="196">
        <f>IF(N485="základní",J485,0)</f>
        <v>0</v>
      </c>
      <c r="BF485" s="196">
        <f>IF(N485="snížená",J485,0)</f>
        <v>0</v>
      </c>
      <c r="BG485" s="196">
        <f>IF(N485="zákl. přenesená",J485,0)</f>
        <v>0</v>
      </c>
      <c r="BH485" s="196">
        <f>IF(N485="sníž. přenesená",J485,0)</f>
        <v>0</v>
      </c>
      <c r="BI485" s="196">
        <f>IF(N485="nulová",J485,0)</f>
        <v>0</v>
      </c>
      <c r="BJ485" s="18" t="s">
        <v>81</v>
      </c>
      <c r="BK485" s="196">
        <f>ROUND(I485*H485,2)</f>
        <v>0</v>
      </c>
      <c r="BL485" s="18" t="s">
        <v>219</v>
      </c>
      <c r="BM485" s="195" t="s">
        <v>920</v>
      </c>
    </row>
    <row r="486" s="13" customFormat="1">
      <c r="A486" s="13"/>
      <c r="B486" s="197"/>
      <c r="C486" s="13"/>
      <c r="D486" s="198" t="s">
        <v>136</v>
      </c>
      <c r="E486" s="199" t="s">
        <v>1</v>
      </c>
      <c r="F486" s="200" t="s">
        <v>897</v>
      </c>
      <c r="G486" s="13"/>
      <c r="H486" s="201">
        <v>303.23099999999999</v>
      </c>
      <c r="I486" s="202"/>
      <c r="J486" s="13"/>
      <c r="K486" s="13"/>
      <c r="L486" s="197"/>
      <c r="M486" s="203"/>
      <c r="N486" s="204"/>
      <c r="O486" s="204"/>
      <c r="P486" s="204"/>
      <c r="Q486" s="204"/>
      <c r="R486" s="204"/>
      <c r="S486" s="204"/>
      <c r="T486" s="20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9" t="s">
        <v>136</v>
      </c>
      <c r="AU486" s="199" t="s">
        <v>83</v>
      </c>
      <c r="AV486" s="13" t="s">
        <v>83</v>
      </c>
      <c r="AW486" s="13" t="s">
        <v>30</v>
      </c>
      <c r="AX486" s="13" t="s">
        <v>81</v>
      </c>
      <c r="AY486" s="199" t="s">
        <v>127</v>
      </c>
    </row>
    <row r="487" s="2" customFormat="1" ht="32.4" customHeight="1">
      <c r="A487" s="37"/>
      <c r="B487" s="183"/>
      <c r="C487" s="184" t="s">
        <v>921</v>
      </c>
      <c r="D487" s="184" t="s">
        <v>129</v>
      </c>
      <c r="E487" s="185" t="s">
        <v>922</v>
      </c>
      <c r="F487" s="186" t="s">
        <v>923</v>
      </c>
      <c r="G487" s="187" t="s">
        <v>188</v>
      </c>
      <c r="H487" s="188">
        <v>263.67899999999997</v>
      </c>
      <c r="I487" s="189"/>
      <c r="J487" s="190">
        <f>ROUND(I487*H487,2)</f>
        <v>0</v>
      </c>
      <c r="K487" s="186" t="s">
        <v>133</v>
      </c>
      <c r="L487" s="38"/>
      <c r="M487" s="191" t="s">
        <v>1</v>
      </c>
      <c r="N487" s="192" t="s">
        <v>38</v>
      </c>
      <c r="O487" s="76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5" t="s">
        <v>219</v>
      </c>
      <c r="AT487" s="195" t="s">
        <v>129</v>
      </c>
      <c r="AU487" s="195" t="s">
        <v>83</v>
      </c>
      <c r="AY487" s="18" t="s">
        <v>127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8" t="s">
        <v>81</v>
      </c>
      <c r="BK487" s="196">
        <f>ROUND(I487*H487,2)</f>
        <v>0</v>
      </c>
      <c r="BL487" s="18" t="s">
        <v>219</v>
      </c>
      <c r="BM487" s="195" t="s">
        <v>924</v>
      </c>
    </row>
    <row r="488" s="15" customFormat="1">
      <c r="A488" s="15"/>
      <c r="B488" s="214"/>
      <c r="C488" s="15"/>
      <c r="D488" s="198" t="s">
        <v>136</v>
      </c>
      <c r="E488" s="215" t="s">
        <v>1</v>
      </c>
      <c r="F488" s="216" t="s">
        <v>916</v>
      </c>
      <c r="G488" s="15"/>
      <c r="H488" s="215" t="s">
        <v>1</v>
      </c>
      <c r="I488" s="217"/>
      <c r="J488" s="15"/>
      <c r="K488" s="15"/>
      <c r="L488" s="214"/>
      <c r="M488" s="218"/>
      <c r="N488" s="219"/>
      <c r="O488" s="219"/>
      <c r="P488" s="219"/>
      <c r="Q488" s="219"/>
      <c r="R488" s="219"/>
      <c r="S488" s="219"/>
      <c r="T488" s="220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15" t="s">
        <v>136</v>
      </c>
      <c r="AU488" s="215" t="s">
        <v>83</v>
      </c>
      <c r="AV488" s="15" t="s">
        <v>81</v>
      </c>
      <c r="AW488" s="15" t="s">
        <v>30</v>
      </c>
      <c r="AX488" s="15" t="s">
        <v>73</v>
      </c>
      <c r="AY488" s="215" t="s">
        <v>127</v>
      </c>
    </row>
    <row r="489" s="13" customFormat="1">
      <c r="A489" s="13"/>
      <c r="B489" s="197"/>
      <c r="C489" s="13"/>
      <c r="D489" s="198" t="s">
        <v>136</v>
      </c>
      <c r="E489" s="199" t="s">
        <v>1</v>
      </c>
      <c r="F489" s="200" t="s">
        <v>874</v>
      </c>
      <c r="G489" s="13"/>
      <c r="H489" s="201">
        <v>263.67899999999997</v>
      </c>
      <c r="I489" s="202"/>
      <c r="J489" s="13"/>
      <c r="K489" s="13"/>
      <c r="L489" s="197"/>
      <c r="M489" s="203"/>
      <c r="N489" s="204"/>
      <c r="O489" s="204"/>
      <c r="P489" s="204"/>
      <c r="Q489" s="204"/>
      <c r="R489" s="204"/>
      <c r="S489" s="204"/>
      <c r="T489" s="20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99" t="s">
        <v>136</v>
      </c>
      <c r="AU489" s="199" t="s">
        <v>83</v>
      </c>
      <c r="AV489" s="13" t="s">
        <v>83</v>
      </c>
      <c r="AW489" s="13" t="s">
        <v>30</v>
      </c>
      <c r="AX489" s="13" t="s">
        <v>73</v>
      </c>
      <c r="AY489" s="199" t="s">
        <v>127</v>
      </c>
    </row>
    <row r="490" s="14" customFormat="1">
      <c r="A490" s="14"/>
      <c r="B490" s="206"/>
      <c r="C490" s="14"/>
      <c r="D490" s="198" t="s">
        <v>136</v>
      </c>
      <c r="E490" s="207" t="s">
        <v>1</v>
      </c>
      <c r="F490" s="208" t="s">
        <v>142</v>
      </c>
      <c r="G490" s="14"/>
      <c r="H490" s="209">
        <v>263.67899999999997</v>
      </c>
      <c r="I490" s="210"/>
      <c r="J490" s="14"/>
      <c r="K490" s="14"/>
      <c r="L490" s="206"/>
      <c r="M490" s="211"/>
      <c r="N490" s="212"/>
      <c r="O490" s="212"/>
      <c r="P490" s="212"/>
      <c r="Q490" s="212"/>
      <c r="R490" s="212"/>
      <c r="S490" s="212"/>
      <c r="T490" s="21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7" t="s">
        <v>136</v>
      </c>
      <c r="AU490" s="207" t="s">
        <v>83</v>
      </c>
      <c r="AV490" s="14" t="s">
        <v>134</v>
      </c>
      <c r="AW490" s="14" t="s">
        <v>30</v>
      </c>
      <c r="AX490" s="14" t="s">
        <v>81</v>
      </c>
      <c r="AY490" s="207" t="s">
        <v>127</v>
      </c>
    </row>
    <row r="491" s="2" customFormat="1" ht="32.4" customHeight="1">
      <c r="A491" s="37"/>
      <c r="B491" s="183"/>
      <c r="C491" s="221" t="s">
        <v>925</v>
      </c>
      <c r="D491" s="221" t="s">
        <v>192</v>
      </c>
      <c r="E491" s="222" t="s">
        <v>918</v>
      </c>
      <c r="F491" s="223" t="s">
        <v>919</v>
      </c>
      <c r="G491" s="224" t="s">
        <v>188</v>
      </c>
      <c r="H491" s="225">
        <v>303.23099999999999</v>
      </c>
      <c r="I491" s="226"/>
      <c r="J491" s="227">
        <f>ROUND(I491*H491,2)</f>
        <v>0</v>
      </c>
      <c r="K491" s="223" t="s">
        <v>133</v>
      </c>
      <c r="L491" s="228"/>
      <c r="M491" s="229" t="s">
        <v>1</v>
      </c>
      <c r="N491" s="230" t="s">
        <v>38</v>
      </c>
      <c r="O491" s="76"/>
      <c r="P491" s="193">
        <f>O491*H491</f>
        <v>0</v>
      </c>
      <c r="Q491" s="193">
        <v>0.00029999999999999997</v>
      </c>
      <c r="R491" s="193">
        <f>Q491*H491</f>
        <v>0.090969299999999989</v>
      </c>
      <c r="S491" s="193">
        <v>0</v>
      </c>
      <c r="T491" s="194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5" t="s">
        <v>316</v>
      </c>
      <c r="AT491" s="195" t="s">
        <v>192</v>
      </c>
      <c r="AU491" s="195" t="s">
        <v>83</v>
      </c>
      <c r="AY491" s="18" t="s">
        <v>127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8" t="s">
        <v>81</v>
      </c>
      <c r="BK491" s="196">
        <f>ROUND(I491*H491,2)</f>
        <v>0</v>
      </c>
      <c r="BL491" s="18" t="s">
        <v>219</v>
      </c>
      <c r="BM491" s="195" t="s">
        <v>926</v>
      </c>
    </row>
    <row r="492" s="13" customFormat="1">
      <c r="A492" s="13"/>
      <c r="B492" s="197"/>
      <c r="C492" s="13"/>
      <c r="D492" s="198" t="s">
        <v>136</v>
      </c>
      <c r="E492" s="199" t="s">
        <v>1</v>
      </c>
      <c r="F492" s="200" t="s">
        <v>897</v>
      </c>
      <c r="G492" s="13"/>
      <c r="H492" s="201">
        <v>303.23099999999999</v>
      </c>
      <c r="I492" s="202"/>
      <c r="J492" s="13"/>
      <c r="K492" s="13"/>
      <c r="L492" s="197"/>
      <c r="M492" s="203"/>
      <c r="N492" s="204"/>
      <c r="O492" s="204"/>
      <c r="P492" s="204"/>
      <c r="Q492" s="204"/>
      <c r="R492" s="204"/>
      <c r="S492" s="204"/>
      <c r="T492" s="20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99" t="s">
        <v>136</v>
      </c>
      <c r="AU492" s="199" t="s">
        <v>83</v>
      </c>
      <c r="AV492" s="13" t="s">
        <v>83</v>
      </c>
      <c r="AW492" s="13" t="s">
        <v>30</v>
      </c>
      <c r="AX492" s="13" t="s">
        <v>81</v>
      </c>
      <c r="AY492" s="199" t="s">
        <v>127</v>
      </c>
    </row>
    <row r="493" s="2" customFormat="1" ht="43.2" customHeight="1">
      <c r="A493" s="37"/>
      <c r="B493" s="183"/>
      <c r="C493" s="184" t="s">
        <v>927</v>
      </c>
      <c r="D493" s="184" t="s">
        <v>129</v>
      </c>
      <c r="E493" s="185" t="s">
        <v>928</v>
      </c>
      <c r="F493" s="186" t="s">
        <v>929</v>
      </c>
      <c r="G493" s="187" t="s">
        <v>237</v>
      </c>
      <c r="H493" s="188">
        <v>1.357</v>
      </c>
      <c r="I493" s="189"/>
      <c r="J493" s="190">
        <f>ROUND(I493*H493,2)</f>
        <v>0</v>
      </c>
      <c r="K493" s="186" t="s">
        <v>133</v>
      </c>
      <c r="L493" s="38"/>
      <c r="M493" s="191" t="s">
        <v>1</v>
      </c>
      <c r="N493" s="192" t="s">
        <v>38</v>
      </c>
      <c r="O493" s="76"/>
      <c r="P493" s="193">
        <f>O493*H493</f>
        <v>0</v>
      </c>
      <c r="Q493" s="193">
        <v>0</v>
      </c>
      <c r="R493" s="193">
        <f>Q493*H493</f>
        <v>0</v>
      </c>
      <c r="S493" s="193">
        <v>0</v>
      </c>
      <c r="T493" s="19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5" t="s">
        <v>219</v>
      </c>
      <c r="AT493" s="195" t="s">
        <v>129</v>
      </c>
      <c r="AU493" s="195" t="s">
        <v>83</v>
      </c>
      <c r="AY493" s="18" t="s">
        <v>127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8" t="s">
        <v>81</v>
      </c>
      <c r="BK493" s="196">
        <f>ROUND(I493*H493,2)</f>
        <v>0</v>
      </c>
      <c r="BL493" s="18" t="s">
        <v>219</v>
      </c>
      <c r="BM493" s="195" t="s">
        <v>930</v>
      </c>
    </row>
    <row r="494" s="12" customFormat="1" ht="22.8" customHeight="1">
      <c r="A494" s="12"/>
      <c r="B494" s="170"/>
      <c r="C494" s="12"/>
      <c r="D494" s="171" t="s">
        <v>72</v>
      </c>
      <c r="E494" s="181" t="s">
        <v>931</v>
      </c>
      <c r="F494" s="181" t="s">
        <v>932</v>
      </c>
      <c r="G494" s="12"/>
      <c r="H494" s="12"/>
      <c r="I494" s="173"/>
      <c r="J494" s="182">
        <f>BK494</f>
        <v>0</v>
      </c>
      <c r="K494" s="12"/>
      <c r="L494" s="170"/>
      <c r="M494" s="175"/>
      <c r="N494" s="176"/>
      <c r="O494" s="176"/>
      <c r="P494" s="177">
        <f>SUM(P495:P561)</f>
        <v>0</v>
      </c>
      <c r="Q494" s="176"/>
      <c r="R494" s="177">
        <f>SUM(R495:R561)</f>
        <v>28.738442459999998</v>
      </c>
      <c r="S494" s="176"/>
      <c r="T494" s="178">
        <f>SUM(T495:T561)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71" t="s">
        <v>83</v>
      </c>
      <c r="AT494" s="179" t="s">
        <v>72</v>
      </c>
      <c r="AU494" s="179" t="s">
        <v>81</v>
      </c>
      <c r="AY494" s="171" t="s">
        <v>127</v>
      </c>
      <c r="BK494" s="180">
        <f>SUM(BK495:BK561)</f>
        <v>0</v>
      </c>
    </row>
    <row r="495" s="2" customFormat="1" ht="14.4" customHeight="1">
      <c r="A495" s="37"/>
      <c r="B495" s="183"/>
      <c r="C495" s="184" t="s">
        <v>933</v>
      </c>
      <c r="D495" s="184" t="s">
        <v>129</v>
      </c>
      <c r="E495" s="185" t="s">
        <v>934</v>
      </c>
      <c r="F495" s="186" t="s">
        <v>935</v>
      </c>
      <c r="G495" s="187" t="s">
        <v>178</v>
      </c>
      <c r="H495" s="188">
        <v>4</v>
      </c>
      <c r="I495" s="189"/>
      <c r="J495" s="190">
        <f>ROUND(I495*H495,2)</f>
        <v>0</v>
      </c>
      <c r="K495" s="186" t="s">
        <v>1</v>
      </c>
      <c r="L495" s="38"/>
      <c r="M495" s="191" t="s">
        <v>1</v>
      </c>
      <c r="N495" s="192" t="s">
        <v>38</v>
      </c>
      <c r="O495" s="76"/>
      <c r="P495" s="193">
        <f>O495*H495</f>
        <v>0</v>
      </c>
      <c r="Q495" s="193">
        <v>0</v>
      </c>
      <c r="R495" s="193">
        <f>Q495*H495</f>
        <v>0</v>
      </c>
      <c r="S495" s="193">
        <v>0</v>
      </c>
      <c r="T495" s="194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5" t="s">
        <v>219</v>
      </c>
      <c r="AT495" s="195" t="s">
        <v>129</v>
      </c>
      <c r="AU495" s="195" t="s">
        <v>83</v>
      </c>
      <c r="AY495" s="18" t="s">
        <v>127</v>
      </c>
      <c r="BE495" s="196">
        <f>IF(N495="základní",J495,0)</f>
        <v>0</v>
      </c>
      <c r="BF495" s="196">
        <f>IF(N495="snížená",J495,0)</f>
        <v>0</v>
      </c>
      <c r="BG495" s="196">
        <f>IF(N495="zákl. přenesená",J495,0)</f>
        <v>0</v>
      </c>
      <c r="BH495" s="196">
        <f>IF(N495="sníž. přenesená",J495,0)</f>
        <v>0</v>
      </c>
      <c r="BI495" s="196">
        <f>IF(N495="nulová",J495,0)</f>
        <v>0</v>
      </c>
      <c r="BJ495" s="18" t="s">
        <v>81</v>
      </c>
      <c r="BK495" s="196">
        <f>ROUND(I495*H495,2)</f>
        <v>0</v>
      </c>
      <c r="BL495" s="18" t="s">
        <v>219</v>
      </c>
      <c r="BM495" s="195" t="s">
        <v>936</v>
      </c>
    </row>
    <row r="496" s="2" customFormat="1" ht="32.4" customHeight="1">
      <c r="A496" s="37"/>
      <c r="B496" s="183"/>
      <c r="C496" s="184" t="s">
        <v>937</v>
      </c>
      <c r="D496" s="184" t="s">
        <v>129</v>
      </c>
      <c r="E496" s="185" t="s">
        <v>938</v>
      </c>
      <c r="F496" s="186" t="s">
        <v>939</v>
      </c>
      <c r="G496" s="187" t="s">
        <v>188</v>
      </c>
      <c r="H496" s="188">
        <v>390.971</v>
      </c>
      <c r="I496" s="189"/>
      <c r="J496" s="190">
        <f>ROUND(I496*H496,2)</f>
        <v>0</v>
      </c>
      <c r="K496" s="186" t="s">
        <v>133</v>
      </c>
      <c r="L496" s="38"/>
      <c r="M496" s="191" t="s">
        <v>1</v>
      </c>
      <c r="N496" s="192" t="s">
        <v>38</v>
      </c>
      <c r="O496" s="76"/>
      <c r="P496" s="193">
        <f>O496*H496</f>
        <v>0</v>
      </c>
      <c r="Q496" s="193">
        <v>0</v>
      </c>
      <c r="R496" s="193">
        <f>Q496*H496</f>
        <v>0</v>
      </c>
      <c r="S496" s="193">
        <v>0</v>
      </c>
      <c r="T496" s="194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5" t="s">
        <v>219</v>
      </c>
      <c r="AT496" s="195" t="s">
        <v>129</v>
      </c>
      <c r="AU496" s="195" t="s">
        <v>83</v>
      </c>
      <c r="AY496" s="18" t="s">
        <v>127</v>
      </c>
      <c r="BE496" s="196">
        <f>IF(N496="základní",J496,0)</f>
        <v>0</v>
      </c>
      <c r="BF496" s="196">
        <f>IF(N496="snížená",J496,0)</f>
        <v>0</v>
      </c>
      <c r="BG496" s="196">
        <f>IF(N496="zákl. přenesená",J496,0)</f>
        <v>0</v>
      </c>
      <c r="BH496" s="196">
        <f>IF(N496="sníž. přenesená",J496,0)</f>
        <v>0</v>
      </c>
      <c r="BI496" s="196">
        <f>IF(N496="nulová",J496,0)</f>
        <v>0</v>
      </c>
      <c r="BJ496" s="18" t="s">
        <v>81</v>
      </c>
      <c r="BK496" s="196">
        <f>ROUND(I496*H496,2)</f>
        <v>0</v>
      </c>
      <c r="BL496" s="18" t="s">
        <v>219</v>
      </c>
      <c r="BM496" s="195" t="s">
        <v>940</v>
      </c>
    </row>
    <row r="497" s="13" customFormat="1">
      <c r="A497" s="13"/>
      <c r="B497" s="197"/>
      <c r="C497" s="13"/>
      <c r="D497" s="198" t="s">
        <v>136</v>
      </c>
      <c r="E497" s="199" t="s">
        <v>1</v>
      </c>
      <c r="F497" s="200" t="s">
        <v>941</v>
      </c>
      <c r="G497" s="13"/>
      <c r="H497" s="201">
        <v>319.75</v>
      </c>
      <c r="I497" s="202"/>
      <c r="J497" s="13"/>
      <c r="K497" s="13"/>
      <c r="L497" s="197"/>
      <c r="M497" s="203"/>
      <c r="N497" s="204"/>
      <c r="O497" s="204"/>
      <c r="P497" s="204"/>
      <c r="Q497" s="204"/>
      <c r="R497" s="204"/>
      <c r="S497" s="204"/>
      <c r="T497" s="20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9" t="s">
        <v>136</v>
      </c>
      <c r="AU497" s="199" t="s">
        <v>83</v>
      </c>
      <c r="AV497" s="13" t="s">
        <v>83</v>
      </c>
      <c r="AW497" s="13" t="s">
        <v>30</v>
      </c>
      <c r="AX497" s="13" t="s">
        <v>73</v>
      </c>
      <c r="AY497" s="199" t="s">
        <v>127</v>
      </c>
    </row>
    <row r="498" s="13" customFormat="1">
      <c r="A498" s="13"/>
      <c r="B498" s="197"/>
      <c r="C498" s="13"/>
      <c r="D498" s="198" t="s">
        <v>136</v>
      </c>
      <c r="E498" s="199" t="s">
        <v>1</v>
      </c>
      <c r="F498" s="200" t="s">
        <v>942</v>
      </c>
      <c r="G498" s="13"/>
      <c r="H498" s="201">
        <v>69.301000000000002</v>
      </c>
      <c r="I498" s="202"/>
      <c r="J498" s="13"/>
      <c r="K498" s="13"/>
      <c r="L498" s="197"/>
      <c r="M498" s="203"/>
      <c r="N498" s="204"/>
      <c r="O498" s="204"/>
      <c r="P498" s="204"/>
      <c r="Q498" s="204"/>
      <c r="R498" s="204"/>
      <c r="S498" s="204"/>
      <c r="T498" s="20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9" t="s">
        <v>136</v>
      </c>
      <c r="AU498" s="199" t="s">
        <v>83</v>
      </c>
      <c r="AV498" s="13" t="s">
        <v>83</v>
      </c>
      <c r="AW498" s="13" t="s">
        <v>30</v>
      </c>
      <c r="AX498" s="13" t="s">
        <v>73</v>
      </c>
      <c r="AY498" s="199" t="s">
        <v>127</v>
      </c>
    </row>
    <row r="499" s="13" customFormat="1">
      <c r="A499" s="13"/>
      <c r="B499" s="197"/>
      <c r="C499" s="13"/>
      <c r="D499" s="198" t="s">
        <v>136</v>
      </c>
      <c r="E499" s="199" t="s">
        <v>1</v>
      </c>
      <c r="F499" s="200" t="s">
        <v>943</v>
      </c>
      <c r="G499" s="13"/>
      <c r="H499" s="201">
        <v>1.9199999999999999</v>
      </c>
      <c r="I499" s="202"/>
      <c r="J499" s="13"/>
      <c r="K499" s="13"/>
      <c r="L499" s="197"/>
      <c r="M499" s="203"/>
      <c r="N499" s="204"/>
      <c r="O499" s="204"/>
      <c r="P499" s="204"/>
      <c r="Q499" s="204"/>
      <c r="R499" s="204"/>
      <c r="S499" s="204"/>
      <c r="T499" s="20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9" t="s">
        <v>136</v>
      </c>
      <c r="AU499" s="199" t="s">
        <v>83</v>
      </c>
      <c r="AV499" s="13" t="s">
        <v>83</v>
      </c>
      <c r="AW499" s="13" t="s">
        <v>30</v>
      </c>
      <c r="AX499" s="13" t="s">
        <v>73</v>
      </c>
      <c r="AY499" s="199" t="s">
        <v>127</v>
      </c>
    </row>
    <row r="500" s="14" customFormat="1">
      <c r="A500" s="14"/>
      <c r="B500" s="206"/>
      <c r="C500" s="14"/>
      <c r="D500" s="198" t="s">
        <v>136</v>
      </c>
      <c r="E500" s="207" t="s">
        <v>1</v>
      </c>
      <c r="F500" s="208" t="s">
        <v>142</v>
      </c>
      <c r="G500" s="14"/>
      <c r="H500" s="209">
        <v>390.971</v>
      </c>
      <c r="I500" s="210"/>
      <c r="J500" s="14"/>
      <c r="K500" s="14"/>
      <c r="L500" s="206"/>
      <c r="M500" s="211"/>
      <c r="N500" s="212"/>
      <c r="O500" s="212"/>
      <c r="P500" s="212"/>
      <c r="Q500" s="212"/>
      <c r="R500" s="212"/>
      <c r="S500" s="212"/>
      <c r="T500" s="21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7" t="s">
        <v>136</v>
      </c>
      <c r="AU500" s="207" t="s">
        <v>83</v>
      </c>
      <c r="AV500" s="14" t="s">
        <v>134</v>
      </c>
      <c r="AW500" s="14" t="s">
        <v>30</v>
      </c>
      <c r="AX500" s="14" t="s">
        <v>81</v>
      </c>
      <c r="AY500" s="207" t="s">
        <v>127</v>
      </c>
    </row>
    <row r="501" s="2" customFormat="1" ht="14.4" customHeight="1">
      <c r="A501" s="37"/>
      <c r="B501" s="183"/>
      <c r="C501" s="221" t="s">
        <v>944</v>
      </c>
      <c r="D501" s="221" t="s">
        <v>192</v>
      </c>
      <c r="E501" s="222" t="s">
        <v>876</v>
      </c>
      <c r="F501" s="223" t="s">
        <v>877</v>
      </c>
      <c r="G501" s="224" t="s">
        <v>237</v>
      </c>
      <c r="H501" s="225">
        <v>0.078</v>
      </c>
      <c r="I501" s="226"/>
      <c r="J501" s="227">
        <f>ROUND(I501*H501,2)</f>
        <v>0</v>
      </c>
      <c r="K501" s="223" t="s">
        <v>133</v>
      </c>
      <c r="L501" s="228"/>
      <c r="M501" s="229" t="s">
        <v>1</v>
      </c>
      <c r="N501" s="230" t="s">
        <v>38</v>
      </c>
      <c r="O501" s="76"/>
      <c r="P501" s="193">
        <f>O501*H501</f>
        <v>0</v>
      </c>
      <c r="Q501" s="193">
        <v>1</v>
      </c>
      <c r="R501" s="193">
        <f>Q501*H501</f>
        <v>0.078</v>
      </c>
      <c r="S501" s="193">
        <v>0</v>
      </c>
      <c r="T501" s="194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5" t="s">
        <v>316</v>
      </c>
      <c r="AT501" s="195" t="s">
        <v>192</v>
      </c>
      <c r="AU501" s="195" t="s">
        <v>83</v>
      </c>
      <c r="AY501" s="18" t="s">
        <v>127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8" t="s">
        <v>81</v>
      </c>
      <c r="BK501" s="196">
        <f>ROUND(I501*H501,2)</f>
        <v>0</v>
      </c>
      <c r="BL501" s="18" t="s">
        <v>219</v>
      </c>
      <c r="BM501" s="195" t="s">
        <v>945</v>
      </c>
    </row>
    <row r="502" s="13" customFormat="1">
      <c r="A502" s="13"/>
      <c r="B502" s="197"/>
      <c r="C502" s="13"/>
      <c r="D502" s="198" t="s">
        <v>136</v>
      </c>
      <c r="E502" s="199" t="s">
        <v>1</v>
      </c>
      <c r="F502" s="200" t="s">
        <v>946</v>
      </c>
      <c r="G502" s="13"/>
      <c r="H502" s="201">
        <v>0.078</v>
      </c>
      <c r="I502" s="202"/>
      <c r="J502" s="13"/>
      <c r="K502" s="13"/>
      <c r="L502" s="197"/>
      <c r="M502" s="203"/>
      <c r="N502" s="204"/>
      <c r="O502" s="204"/>
      <c r="P502" s="204"/>
      <c r="Q502" s="204"/>
      <c r="R502" s="204"/>
      <c r="S502" s="204"/>
      <c r="T502" s="20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9" t="s">
        <v>136</v>
      </c>
      <c r="AU502" s="199" t="s">
        <v>83</v>
      </c>
      <c r="AV502" s="13" t="s">
        <v>83</v>
      </c>
      <c r="AW502" s="13" t="s">
        <v>30</v>
      </c>
      <c r="AX502" s="13" t="s">
        <v>81</v>
      </c>
      <c r="AY502" s="199" t="s">
        <v>127</v>
      </c>
    </row>
    <row r="503" s="2" customFormat="1" ht="54" customHeight="1">
      <c r="A503" s="37"/>
      <c r="B503" s="183"/>
      <c r="C503" s="184" t="s">
        <v>947</v>
      </c>
      <c r="D503" s="184" t="s">
        <v>129</v>
      </c>
      <c r="E503" s="185" t="s">
        <v>948</v>
      </c>
      <c r="F503" s="186" t="s">
        <v>949</v>
      </c>
      <c r="G503" s="187" t="s">
        <v>188</v>
      </c>
      <c r="H503" s="188">
        <v>319.75</v>
      </c>
      <c r="I503" s="189"/>
      <c r="J503" s="190">
        <f>ROUND(I503*H503,2)</f>
        <v>0</v>
      </c>
      <c r="K503" s="186" t="s">
        <v>133</v>
      </c>
      <c r="L503" s="38"/>
      <c r="M503" s="191" t="s">
        <v>1</v>
      </c>
      <c r="N503" s="192" t="s">
        <v>38</v>
      </c>
      <c r="O503" s="76"/>
      <c r="P503" s="193">
        <f>O503*H503</f>
        <v>0</v>
      </c>
      <c r="Q503" s="193">
        <v>0.00142</v>
      </c>
      <c r="R503" s="193">
        <f>Q503*H503</f>
        <v>0.45404500000000003</v>
      </c>
      <c r="S503" s="193">
        <v>0</v>
      </c>
      <c r="T503" s="194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5" t="s">
        <v>219</v>
      </c>
      <c r="AT503" s="195" t="s">
        <v>129</v>
      </c>
      <c r="AU503" s="195" t="s">
        <v>83</v>
      </c>
      <c r="AY503" s="18" t="s">
        <v>127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8" t="s">
        <v>81</v>
      </c>
      <c r="BK503" s="196">
        <f>ROUND(I503*H503,2)</f>
        <v>0</v>
      </c>
      <c r="BL503" s="18" t="s">
        <v>219</v>
      </c>
      <c r="BM503" s="195" t="s">
        <v>950</v>
      </c>
    </row>
    <row r="504" s="13" customFormat="1">
      <c r="A504" s="13"/>
      <c r="B504" s="197"/>
      <c r="C504" s="13"/>
      <c r="D504" s="198" t="s">
        <v>136</v>
      </c>
      <c r="E504" s="199" t="s">
        <v>1</v>
      </c>
      <c r="F504" s="200" t="s">
        <v>941</v>
      </c>
      <c r="G504" s="13"/>
      <c r="H504" s="201">
        <v>319.75</v>
      </c>
      <c r="I504" s="202"/>
      <c r="J504" s="13"/>
      <c r="K504" s="13"/>
      <c r="L504" s="197"/>
      <c r="M504" s="203"/>
      <c r="N504" s="204"/>
      <c r="O504" s="204"/>
      <c r="P504" s="204"/>
      <c r="Q504" s="204"/>
      <c r="R504" s="204"/>
      <c r="S504" s="204"/>
      <c r="T504" s="20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9" t="s">
        <v>136</v>
      </c>
      <c r="AU504" s="199" t="s">
        <v>83</v>
      </c>
      <c r="AV504" s="13" t="s">
        <v>83</v>
      </c>
      <c r="AW504" s="13" t="s">
        <v>30</v>
      </c>
      <c r="AX504" s="13" t="s">
        <v>73</v>
      </c>
      <c r="AY504" s="199" t="s">
        <v>127</v>
      </c>
    </row>
    <row r="505" s="14" customFormat="1">
      <c r="A505" s="14"/>
      <c r="B505" s="206"/>
      <c r="C505" s="14"/>
      <c r="D505" s="198" t="s">
        <v>136</v>
      </c>
      <c r="E505" s="207" t="s">
        <v>1</v>
      </c>
      <c r="F505" s="208" t="s">
        <v>142</v>
      </c>
      <c r="G505" s="14"/>
      <c r="H505" s="209">
        <v>319.75</v>
      </c>
      <c r="I505" s="210"/>
      <c r="J505" s="14"/>
      <c r="K505" s="14"/>
      <c r="L505" s="206"/>
      <c r="M505" s="211"/>
      <c r="N505" s="212"/>
      <c r="O505" s="212"/>
      <c r="P505" s="212"/>
      <c r="Q505" s="212"/>
      <c r="R505" s="212"/>
      <c r="S505" s="212"/>
      <c r="T505" s="21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7" t="s">
        <v>136</v>
      </c>
      <c r="AU505" s="207" t="s">
        <v>83</v>
      </c>
      <c r="AV505" s="14" t="s">
        <v>134</v>
      </c>
      <c r="AW505" s="14" t="s">
        <v>30</v>
      </c>
      <c r="AX505" s="14" t="s">
        <v>81</v>
      </c>
      <c r="AY505" s="207" t="s">
        <v>127</v>
      </c>
    </row>
    <row r="506" s="2" customFormat="1" ht="21.6" customHeight="1">
      <c r="A506" s="37"/>
      <c r="B506" s="183"/>
      <c r="C506" s="184" t="s">
        <v>951</v>
      </c>
      <c r="D506" s="184" t="s">
        <v>129</v>
      </c>
      <c r="E506" s="185" t="s">
        <v>952</v>
      </c>
      <c r="F506" s="186" t="s">
        <v>953</v>
      </c>
      <c r="G506" s="187" t="s">
        <v>188</v>
      </c>
      <c r="H506" s="188">
        <v>390.971</v>
      </c>
      <c r="I506" s="189"/>
      <c r="J506" s="190">
        <f>ROUND(I506*H506,2)</f>
        <v>0</v>
      </c>
      <c r="K506" s="186" t="s">
        <v>133</v>
      </c>
      <c r="L506" s="38"/>
      <c r="M506" s="191" t="s">
        <v>1</v>
      </c>
      <c r="N506" s="192" t="s">
        <v>38</v>
      </c>
      <c r="O506" s="76"/>
      <c r="P506" s="193">
        <f>O506*H506</f>
        <v>0</v>
      </c>
      <c r="Q506" s="193">
        <v>0.00088000000000000003</v>
      </c>
      <c r="R506" s="193">
        <f>Q506*H506</f>
        <v>0.34405448</v>
      </c>
      <c r="S506" s="193">
        <v>0</v>
      </c>
      <c r="T506" s="194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5" t="s">
        <v>219</v>
      </c>
      <c r="AT506" s="195" t="s">
        <v>129</v>
      </c>
      <c r="AU506" s="195" t="s">
        <v>83</v>
      </c>
      <c r="AY506" s="18" t="s">
        <v>127</v>
      </c>
      <c r="BE506" s="196">
        <f>IF(N506="základní",J506,0)</f>
        <v>0</v>
      </c>
      <c r="BF506" s="196">
        <f>IF(N506="snížená",J506,0)</f>
        <v>0</v>
      </c>
      <c r="BG506" s="196">
        <f>IF(N506="zákl. přenesená",J506,0)</f>
        <v>0</v>
      </c>
      <c r="BH506" s="196">
        <f>IF(N506="sníž. přenesená",J506,0)</f>
        <v>0</v>
      </c>
      <c r="BI506" s="196">
        <f>IF(N506="nulová",J506,0)</f>
        <v>0</v>
      </c>
      <c r="BJ506" s="18" t="s">
        <v>81</v>
      </c>
      <c r="BK506" s="196">
        <f>ROUND(I506*H506,2)</f>
        <v>0</v>
      </c>
      <c r="BL506" s="18" t="s">
        <v>219</v>
      </c>
      <c r="BM506" s="195" t="s">
        <v>954</v>
      </c>
    </row>
    <row r="507" s="13" customFormat="1">
      <c r="A507" s="13"/>
      <c r="B507" s="197"/>
      <c r="C507" s="13"/>
      <c r="D507" s="198" t="s">
        <v>136</v>
      </c>
      <c r="E507" s="199" t="s">
        <v>1</v>
      </c>
      <c r="F507" s="200" t="s">
        <v>941</v>
      </c>
      <c r="G507" s="13"/>
      <c r="H507" s="201">
        <v>319.75</v>
      </c>
      <c r="I507" s="202"/>
      <c r="J507" s="13"/>
      <c r="K507" s="13"/>
      <c r="L507" s="197"/>
      <c r="M507" s="203"/>
      <c r="N507" s="204"/>
      <c r="O507" s="204"/>
      <c r="P507" s="204"/>
      <c r="Q507" s="204"/>
      <c r="R507" s="204"/>
      <c r="S507" s="204"/>
      <c r="T507" s="20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199" t="s">
        <v>136</v>
      </c>
      <c r="AU507" s="199" t="s">
        <v>83</v>
      </c>
      <c r="AV507" s="13" t="s">
        <v>83</v>
      </c>
      <c r="AW507" s="13" t="s">
        <v>30</v>
      </c>
      <c r="AX507" s="13" t="s">
        <v>73</v>
      </c>
      <c r="AY507" s="199" t="s">
        <v>127</v>
      </c>
    </row>
    <row r="508" s="13" customFormat="1">
      <c r="A508" s="13"/>
      <c r="B508" s="197"/>
      <c r="C508" s="13"/>
      <c r="D508" s="198" t="s">
        <v>136</v>
      </c>
      <c r="E508" s="199" t="s">
        <v>1</v>
      </c>
      <c r="F508" s="200" t="s">
        <v>942</v>
      </c>
      <c r="G508" s="13"/>
      <c r="H508" s="201">
        <v>69.301000000000002</v>
      </c>
      <c r="I508" s="202"/>
      <c r="J508" s="13"/>
      <c r="K508" s="13"/>
      <c r="L508" s="197"/>
      <c r="M508" s="203"/>
      <c r="N508" s="204"/>
      <c r="O508" s="204"/>
      <c r="P508" s="204"/>
      <c r="Q508" s="204"/>
      <c r="R508" s="204"/>
      <c r="S508" s="204"/>
      <c r="T508" s="20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9" t="s">
        <v>136</v>
      </c>
      <c r="AU508" s="199" t="s">
        <v>83</v>
      </c>
      <c r="AV508" s="13" t="s">
        <v>83</v>
      </c>
      <c r="AW508" s="13" t="s">
        <v>30</v>
      </c>
      <c r="AX508" s="13" t="s">
        <v>73</v>
      </c>
      <c r="AY508" s="199" t="s">
        <v>127</v>
      </c>
    </row>
    <row r="509" s="13" customFormat="1">
      <c r="A509" s="13"/>
      <c r="B509" s="197"/>
      <c r="C509" s="13"/>
      <c r="D509" s="198" t="s">
        <v>136</v>
      </c>
      <c r="E509" s="199" t="s">
        <v>1</v>
      </c>
      <c r="F509" s="200" t="s">
        <v>943</v>
      </c>
      <c r="G509" s="13"/>
      <c r="H509" s="201">
        <v>1.9199999999999999</v>
      </c>
      <c r="I509" s="202"/>
      <c r="J509" s="13"/>
      <c r="K509" s="13"/>
      <c r="L509" s="197"/>
      <c r="M509" s="203"/>
      <c r="N509" s="204"/>
      <c r="O509" s="204"/>
      <c r="P509" s="204"/>
      <c r="Q509" s="204"/>
      <c r="R509" s="204"/>
      <c r="S509" s="204"/>
      <c r="T509" s="20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99" t="s">
        <v>136</v>
      </c>
      <c r="AU509" s="199" t="s">
        <v>83</v>
      </c>
      <c r="AV509" s="13" t="s">
        <v>83</v>
      </c>
      <c r="AW509" s="13" t="s">
        <v>30</v>
      </c>
      <c r="AX509" s="13" t="s">
        <v>73</v>
      </c>
      <c r="AY509" s="199" t="s">
        <v>127</v>
      </c>
    </row>
    <row r="510" s="14" customFormat="1">
      <c r="A510" s="14"/>
      <c r="B510" s="206"/>
      <c r="C510" s="14"/>
      <c r="D510" s="198" t="s">
        <v>136</v>
      </c>
      <c r="E510" s="207" t="s">
        <v>1</v>
      </c>
      <c r="F510" s="208" t="s">
        <v>142</v>
      </c>
      <c r="G510" s="14"/>
      <c r="H510" s="209">
        <v>390.971</v>
      </c>
      <c r="I510" s="210"/>
      <c r="J510" s="14"/>
      <c r="K510" s="14"/>
      <c r="L510" s="206"/>
      <c r="M510" s="211"/>
      <c r="N510" s="212"/>
      <c r="O510" s="212"/>
      <c r="P510" s="212"/>
      <c r="Q510" s="212"/>
      <c r="R510" s="212"/>
      <c r="S510" s="212"/>
      <c r="T510" s="21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7" t="s">
        <v>136</v>
      </c>
      <c r="AU510" s="207" t="s">
        <v>83</v>
      </c>
      <c r="AV510" s="14" t="s">
        <v>134</v>
      </c>
      <c r="AW510" s="14" t="s">
        <v>30</v>
      </c>
      <c r="AX510" s="14" t="s">
        <v>81</v>
      </c>
      <c r="AY510" s="207" t="s">
        <v>127</v>
      </c>
    </row>
    <row r="511" s="2" customFormat="1" ht="54" customHeight="1">
      <c r="A511" s="37"/>
      <c r="B511" s="183"/>
      <c r="C511" s="221" t="s">
        <v>955</v>
      </c>
      <c r="D511" s="221" t="s">
        <v>192</v>
      </c>
      <c r="E511" s="222" t="s">
        <v>956</v>
      </c>
      <c r="F511" s="223" t="s">
        <v>957</v>
      </c>
      <c r="G511" s="224" t="s">
        <v>188</v>
      </c>
      <c r="H511" s="225">
        <v>449.61700000000002</v>
      </c>
      <c r="I511" s="226"/>
      <c r="J511" s="227">
        <f>ROUND(I511*H511,2)</f>
        <v>0</v>
      </c>
      <c r="K511" s="223" t="s">
        <v>133</v>
      </c>
      <c r="L511" s="228"/>
      <c r="M511" s="229" t="s">
        <v>1</v>
      </c>
      <c r="N511" s="230" t="s">
        <v>38</v>
      </c>
      <c r="O511" s="76"/>
      <c r="P511" s="193">
        <f>O511*H511</f>
        <v>0</v>
      </c>
      <c r="Q511" s="193">
        <v>0.001</v>
      </c>
      <c r="R511" s="193">
        <f>Q511*H511</f>
        <v>0.44961700000000004</v>
      </c>
      <c r="S511" s="193">
        <v>0</v>
      </c>
      <c r="T511" s="19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5" t="s">
        <v>316</v>
      </c>
      <c r="AT511" s="195" t="s">
        <v>192</v>
      </c>
      <c r="AU511" s="195" t="s">
        <v>83</v>
      </c>
      <c r="AY511" s="18" t="s">
        <v>127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8" t="s">
        <v>81</v>
      </c>
      <c r="BK511" s="196">
        <f>ROUND(I511*H511,2)</f>
        <v>0</v>
      </c>
      <c r="BL511" s="18" t="s">
        <v>219</v>
      </c>
      <c r="BM511" s="195" t="s">
        <v>958</v>
      </c>
    </row>
    <row r="512" s="13" customFormat="1">
      <c r="A512" s="13"/>
      <c r="B512" s="197"/>
      <c r="C512" s="13"/>
      <c r="D512" s="198" t="s">
        <v>136</v>
      </c>
      <c r="E512" s="199" t="s">
        <v>1</v>
      </c>
      <c r="F512" s="200" t="s">
        <v>959</v>
      </c>
      <c r="G512" s="13"/>
      <c r="H512" s="201">
        <v>449.61700000000002</v>
      </c>
      <c r="I512" s="202"/>
      <c r="J512" s="13"/>
      <c r="K512" s="13"/>
      <c r="L512" s="197"/>
      <c r="M512" s="203"/>
      <c r="N512" s="204"/>
      <c r="O512" s="204"/>
      <c r="P512" s="204"/>
      <c r="Q512" s="204"/>
      <c r="R512" s="204"/>
      <c r="S512" s="204"/>
      <c r="T512" s="20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9" t="s">
        <v>136</v>
      </c>
      <c r="AU512" s="199" t="s">
        <v>83</v>
      </c>
      <c r="AV512" s="13" t="s">
        <v>83</v>
      </c>
      <c r="AW512" s="13" t="s">
        <v>30</v>
      </c>
      <c r="AX512" s="13" t="s">
        <v>81</v>
      </c>
      <c r="AY512" s="199" t="s">
        <v>127</v>
      </c>
    </row>
    <row r="513" s="2" customFormat="1" ht="54" customHeight="1">
      <c r="A513" s="37"/>
      <c r="B513" s="183"/>
      <c r="C513" s="184" t="s">
        <v>960</v>
      </c>
      <c r="D513" s="184" t="s">
        <v>129</v>
      </c>
      <c r="E513" s="185" t="s">
        <v>961</v>
      </c>
      <c r="F513" s="186" t="s">
        <v>962</v>
      </c>
      <c r="G513" s="187" t="s">
        <v>188</v>
      </c>
      <c r="H513" s="188">
        <v>245.233</v>
      </c>
      <c r="I513" s="189"/>
      <c r="J513" s="190">
        <f>ROUND(I513*H513,2)</f>
        <v>0</v>
      </c>
      <c r="K513" s="186" t="s">
        <v>133</v>
      </c>
      <c r="L513" s="38"/>
      <c r="M513" s="191" t="s">
        <v>1</v>
      </c>
      <c r="N513" s="192" t="s">
        <v>38</v>
      </c>
      <c r="O513" s="76"/>
      <c r="P513" s="193">
        <f>O513*H513</f>
        <v>0</v>
      </c>
      <c r="Q513" s="193">
        <v>0.00013999999999999999</v>
      </c>
      <c r="R513" s="193">
        <f>Q513*H513</f>
        <v>0.034332619999999994</v>
      </c>
      <c r="S513" s="193">
        <v>0</v>
      </c>
      <c r="T513" s="19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5" t="s">
        <v>219</v>
      </c>
      <c r="AT513" s="195" t="s">
        <v>129</v>
      </c>
      <c r="AU513" s="195" t="s">
        <v>83</v>
      </c>
      <c r="AY513" s="18" t="s">
        <v>127</v>
      </c>
      <c r="BE513" s="196">
        <f>IF(N513="základní",J513,0)</f>
        <v>0</v>
      </c>
      <c r="BF513" s="196">
        <f>IF(N513="snížená",J513,0)</f>
        <v>0</v>
      </c>
      <c r="BG513" s="196">
        <f>IF(N513="zákl. přenesená",J513,0)</f>
        <v>0</v>
      </c>
      <c r="BH513" s="196">
        <f>IF(N513="sníž. přenesená",J513,0)</f>
        <v>0</v>
      </c>
      <c r="BI513" s="196">
        <f>IF(N513="nulová",J513,0)</f>
        <v>0</v>
      </c>
      <c r="BJ513" s="18" t="s">
        <v>81</v>
      </c>
      <c r="BK513" s="196">
        <f>ROUND(I513*H513,2)</f>
        <v>0</v>
      </c>
      <c r="BL513" s="18" t="s">
        <v>219</v>
      </c>
      <c r="BM513" s="195" t="s">
        <v>963</v>
      </c>
    </row>
    <row r="514" s="13" customFormat="1">
      <c r="A514" s="13"/>
      <c r="B514" s="197"/>
      <c r="C514" s="13"/>
      <c r="D514" s="198" t="s">
        <v>136</v>
      </c>
      <c r="E514" s="199" t="s">
        <v>1</v>
      </c>
      <c r="F514" s="200" t="s">
        <v>964</v>
      </c>
      <c r="G514" s="13"/>
      <c r="H514" s="201">
        <v>245.233</v>
      </c>
      <c r="I514" s="202"/>
      <c r="J514" s="13"/>
      <c r="K514" s="13"/>
      <c r="L514" s="197"/>
      <c r="M514" s="203"/>
      <c r="N514" s="204"/>
      <c r="O514" s="204"/>
      <c r="P514" s="204"/>
      <c r="Q514" s="204"/>
      <c r="R514" s="204"/>
      <c r="S514" s="204"/>
      <c r="T514" s="20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99" t="s">
        <v>136</v>
      </c>
      <c r="AU514" s="199" t="s">
        <v>83</v>
      </c>
      <c r="AV514" s="13" t="s">
        <v>83</v>
      </c>
      <c r="AW514" s="13" t="s">
        <v>30</v>
      </c>
      <c r="AX514" s="13" t="s">
        <v>73</v>
      </c>
      <c r="AY514" s="199" t="s">
        <v>127</v>
      </c>
    </row>
    <row r="515" s="14" customFormat="1">
      <c r="A515" s="14"/>
      <c r="B515" s="206"/>
      <c r="C515" s="14"/>
      <c r="D515" s="198" t="s">
        <v>136</v>
      </c>
      <c r="E515" s="207" t="s">
        <v>1</v>
      </c>
      <c r="F515" s="208" t="s">
        <v>142</v>
      </c>
      <c r="G515" s="14"/>
      <c r="H515" s="209">
        <v>245.233</v>
      </c>
      <c r="I515" s="210"/>
      <c r="J515" s="14"/>
      <c r="K515" s="14"/>
      <c r="L515" s="206"/>
      <c r="M515" s="211"/>
      <c r="N515" s="212"/>
      <c r="O515" s="212"/>
      <c r="P515" s="212"/>
      <c r="Q515" s="212"/>
      <c r="R515" s="212"/>
      <c r="S515" s="212"/>
      <c r="T515" s="21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07" t="s">
        <v>136</v>
      </c>
      <c r="AU515" s="207" t="s">
        <v>83</v>
      </c>
      <c r="AV515" s="14" t="s">
        <v>134</v>
      </c>
      <c r="AW515" s="14" t="s">
        <v>30</v>
      </c>
      <c r="AX515" s="14" t="s">
        <v>81</v>
      </c>
      <c r="AY515" s="207" t="s">
        <v>127</v>
      </c>
    </row>
    <row r="516" s="2" customFormat="1" ht="54" customHeight="1">
      <c r="A516" s="37"/>
      <c r="B516" s="183"/>
      <c r="C516" s="184" t="s">
        <v>965</v>
      </c>
      <c r="D516" s="184" t="s">
        <v>129</v>
      </c>
      <c r="E516" s="185" t="s">
        <v>966</v>
      </c>
      <c r="F516" s="186" t="s">
        <v>967</v>
      </c>
      <c r="G516" s="187" t="s">
        <v>188</v>
      </c>
      <c r="H516" s="188">
        <v>74.516999999999996</v>
      </c>
      <c r="I516" s="189"/>
      <c r="J516" s="190">
        <f>ROUND(I516*H516,2)</f>
        <v>0</v>
      </c>
      <c r="K516" s="186" t="s">
        <v>133</v>
      </c>
      <c r="L516" s="38"/>
      <c r="M516" s="191" t="s">
        <v>1</v>
      </c>
      <c r="N516" s="192" t="s">
        <v>38</v>
      </c>
      <c r="O516" s="76"/>
      <c r="P516" s="193">
        <f>O516*H516</f>
        <v>0</v>
      </c>
      <c r="Q516" s="193">
        <v>0.00027999999999999998</v>
      </c>
      <c r="R516" s="193">
        <f>Q516*H516</f>
        <v>0.020864759999999996</v>
      </c>
      <c r="S516" s="193">
        <v>0</v>
      </c>
      <c r="T516" s="194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95" t="s">
        <v>219</v>
      </c>
      <c r="AT516" s="195" t="s">
        <v>129</v>
      </c>
      <c r="AU516" s="195" t="s">
        <v>83</v>
      </c>
      <c r="AY516" s="18" t="s">
        <v>127</v>
      </c>
      <c r="BE516" s="196">
        <f>IF(N516="základní",J516,0)</f>
        <v>0</v>
      </c>
      <c r="BF516" s="196">
        <f>IF(N516="snížená",J516,0)</f>
        <v>0</v>
      </c>
      <c r="BG516" s="196">
        <f>IF(N516="zákl. přenesená",J516,0)</f>
        <v>0</v>
      </c>
      <c r="BH516" s="196">
        <f>IF(N516="sníž. přenesená",J516,0)</f>
        <v>0</v>
      </c>
      <c r="BI516" s="196">
        <f>IF(N516="nulová",J516,0)</f>
        <v>0</v>
      </c>
      <c r="BJ516" s="18" t="s">
        <v>81</v>
      </c>
      <c r="BK516" s="196">
        <f>ROUND(I516*H516,2)</f>
        <v>0</v>
      </c>
      <c r="BL516" s="18" t="s">
        <v>219</v>
      </c>
      <c r="BM516" s="195" t="s">
        <v>968</v>
      </c>
    </row>
    <row r="517" s="13" customFormat="1">
      <c r="A517" s="13"/>
      <c r="B517" s="197"/>
      <c r="C517" s="13"/>
      <c r="D517" s="198" t="s">
        <v>136</v>
      </c>
      <c r="E517" s="199" t="s">
        <v>1</v>
      </c>
      <c r="F517" s="200" t="s">
        <v>969</v>
      </c>
      <c r="G517" s="13"/>
      <c r="H517" s="201">
        <v>74.516999999999996</v>
      </c>
      <c r="I517" s="202"/>
      <c r="J517" s="13"/>
      <c r="K517" s="13"/>
      <c r="L517" s="197"/>
      <c r="M517" s="203"/>
      <c r="N517" s="204"/>
      <c r="O517" s="204"/>
      <c r="P517" s="204"/>
      <c r="Q517" s="204"/>
      <c r="R517" s="204"/>
      <c r="S517" s="204"/>
      <c r="T517" s="20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9" t="s">
        <v>136</v>
      </c>
      <c r="AU517" s="199" t="s">
        <v>83</v>
      </c>
      <c r="AV517" s="13" t="s">
        <v>83</v>
      </c>
      <c r="AW517" s="13" t="s">
        <v>30</v>
      </c>
      <c r="AX517" s="13" t="s">
        <v>73</v>
      </c>
      <c r="AY517" s="199" t="s">
        <v>127</v>
      </c>
    </row>
    <row r="518" s="14" customFormat="1">
      <c r="A518" s="14"/>
      <c r="B518" s="206"/>
      <c r="C518" s="14"/>
      <c r="D518" s="198" t="s">
        <v>136</v>
      </c>
      <c r="E518" s="207" t="s">
        <v>1</v>
      </c>
      <c r="F518" s="208" t="s">
        <v>142</v>
      </c>
      <c r="G518" s="14"/>
      <c r="H518" s="209">
        <v>74.516999999999996</v>
      </c>
      <c r="I518" s="210"/>
      <c r="J518" s="14"/>
      <c r="K518" s="14"/>
      <c r="L518" s="206"/>
      <c r="M518" s="211"/>
      <c r="N518" s="212"/>
      <c r="O518" s="212"/>
      <c r="P518" s="212"/>
      <c r="Q518" s="212"/>
      <c r="R518" s="212"/>
      <c r="S518" s="212"/>
      <c r="T518" s="21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7" t="s">
        <v>136</v>
      </c>
      <c r="AU518" s="207" t="s">
        <v>83</v>
      </c>
      <c r="AV518" s="14" t="s">
        <v>134</v>
      </c>
      <c r="AW518" s="14" t="s">
        <v>30</v>
      </c>
      <c r="AX518" s="14" t="s">
        <v>81</v>
      </c>
      <c r="AY518" s="207" t="s">
        <v>127</v>
      </c>
    </row>
    <row r="519" s="2" customFormat="1" ht="54" customHeight="1">
      <c r="A519" s="37"/>
      <c r="B519" s="183"/>
      <c r="C519" s="184" t="s">
        <v>970</v>
      </c>
      <c r="D519" s="184" t="s">
        <v>129</v>
      </c>
      <c r="E519" s="185" t="s">
        <v>971</v>
      </c>
      <c r="F519" s="186" t="s">
        <v>972</v>
      </c>
      <c r="G519" s="187" t="s">
        <v>188</v>
      </c>
      <c r="H519" s="188">
        <v>42.904000000000003</v>
      </c>
      <c r="I519" s="189"/>
      <c r="J519" s="190">
        <f>ROUND(I519*H519,2)</f>
        <v>0</v>
      </c>
      <c r="K519" s="186" t="s">
        <v>133</v>
      </c>
      <c r="L519" s="38"/>
      <c r="M519" s="191" t="s">
        <v>1</v>
      </c>
      <c r="N519" s="192" t="s">
        <v>38</v>
      </c>
      <c r="O519" s="76"/>
      <c r="P519" s="193">
        <f>O519*H519</f>
        <v>0</v>
      </c>
      <c r="Q519" s="193">
        <v>0.00042000000000000002</v>
      </c>
      <c r="R519" s="193">
        <f>Q519*H519</f>
        <v>0.018019680000000003</v>
      </c>
      <c r="S519" s="193">
        <v>0</v>
      </c>
      <c r="T519" s="194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5" t="s">
        <v>219</v>
      </c>
      <c r="AT519" s="195" t="s">
        <v>129</v>
      </c>
      <c r="AU519" s="195" t="s">
        <v>83</v>
      </c>
      <c r="AY519" s="18" t="s">
        <v>127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8" t="s">
        <v>81</v>
      </c>
      <c r="BK519" s="196">
        <f>ROUND(I519*H519,2)</f>
        <v>0</v>
      </c>
      <c r="BL519" s="18" t="s">
        <v>219</v>
      </c>
      <c r="BM519" s="195" t="s">
        <v>973</v>
      </c>
    </row>
    <row r="520" s="13" customFormat="1">
      <c r="A520" s="13"/>
      <c r="B520" s="197"/>
      <c r="C520" s="13"/>
      <c r="D520" s="198" t="s">
        <v>136</v>
      </c>
      <c r="E520" s="199" t="s">
        <v>1</v>
      </c>
      <c r="F520" s="200" t="s">
        <v>974</v>
      </c>
      <c r="G520" s="13"/>
      <c r="H520" s="201">
        <v>40.984000000000002</v>
      </c>
      <c r="I520" s="202"/>
      <c r="J520" s="13"/>
      <c r="K520" s="13"/>
      <c r="L520" s="197"/>
      <c r="M520" s="203"/>
      <c r="N520" s="204"/>
      <c r="O520" s="204"/>
      <c r="P520" s="204"/>
      <c r="Q520" s="204"/>
      <c r="R520" s="204"/>
      <c r="S520" s="204"/>
      <c r="T520" s="20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99" t="s">
        <v>136</v>
      </c>
      <c r="AU520" s="199" t="s">
        <v>83</v>
      </c>
      <c r="AV520" s="13" t="s">
        <v>83</v>
      </c>
      <c r="AW520" s="13" t="s">
        <v>30</v>
      </c>
      <c r="AX520" s="13" t="s">
        <v>73</v>
      </c>
      <c r="AY520" s="199" t="s">
        <v>127</v>
      </c>
    </row>
    <row r="521" s="13" customFormat="1">
      <c r="A521" s="13"/>
      <c r="B521" s="197"/>
      <c r="C521" s="13"/>
      <c r="D521" s="198" t="s">
        <v>136</v>
      </c>
      <c r="E521" s="199" t="s">
        <v>1</v>
      </c>
      <c r="F521" s="200" t="s">
        <v>943</v>
      </c>
      <c r="G521" s="13"/>
      <c r="H521" s="201">
        <v>1.9199999999999999</v>
      </c>
      <c r="I521" s="202"/>
      <c r="J521" s="13"/>
      <c r="K521" s="13"/>
      <c r="L521" s="197"/>
      <c r="M521" s="203"/>
      <c r="N521" s="204"/>
      <c r="O521" s="204"/>
      <c r="P521" s="204"/>
      <c r="Q521" s="204"/>
      <c r="R521" s="204"/>
      <c r="S521" s="204"/>
      <c r="T521" s="20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99" t="s">
        <v>136</v>
      </c>
      <c r="AU521" s="199" t="s">
        <v>83</v>
      </c>
      <c r="AV521" s="13" t="s">
        <v>83</v>
      </c>
      <c r="AW521" s="13" t="s">
        <v>30</v>
      </c>
      <c r="AX521" s="13" t="s">
        <v>73</v>
      </c>
      <c r="AY521" s="199" t="s">
        <v>127</v>
      </c>
    </row>
    <row r="522" s="14" customFormat="1">
      <c r="A522" s="14"/>
      <c r="B522" s="206"/>
      <c r="C522" s="14"/>
      <c r="D522" s="198" t="s">
        <v>136</v>
      </c>
      <c r="E522" s="207" t="s">
        <v>1</v>
      </c>
      <c r="F522" s="208" t="s">
        <v>142</v>
      </c>
      <c r="G522" s="14"/>
      <c r="H522" s="209">
        <v>42.904000000000003</v>
      </c>
      <c r="I522" s="210"/>
      <c r="J522" s="14"/>
      <c r="K522" s="14"/>
      <c r="L522" s="206"/>
      <c r="M522" s="211"/>
      <c r="N522" s="212"/>
      <c r="O522" s="212"/>
      <c r="P522" s="212"/>
      <c r="Q522" s="212"/>
      <c r="R522" s="212"/>
      <c r="S522" s="212"/>
      <c r="T522" s="21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07" t="s">
        <v>136</v>
      </c>
      <c r="AU522" s="207" t="s">
        <v>83</v>
      </c>
      <c r="AV522" s="14" t="s">
        <v>134</v>
      </c>
      <c r="AW522" s="14" t="s">
        <v>30</v>
      </c>
      <c r="AX522" s="14" t="s">
        <v>81</v>
      </c>
      <c r="AY522" s="207" t="s">
        <v>127</v>
      </c>
    </row>
    <row r="523" s="2" customFormat="1" ht="32.4" customHeight="1">
      <c r="A523" s="37"/>
      <c r="B523" s="183"/>
      <c r="C523" s="221" t="s">
        <v>975</v>
      </c>
      <c r="D523" s="221" t="s">
        <v>192</v>
      </c>
      <c r="E523" s="222" t="s">
        <v>976</v>
      </c>
      <c r="F523" s="223" t="s">
        <v>977</v>
      </c>
      <c r="G523" s="224" t="s">
        <v>188</v>
      </c>
      <c r="H523" s="225">
        <v>417.05200000000002</v>
      </c>
      <c r="I523" s="226"/>
      <c r="J523" s="227">
        <f>ROUND(I523*H523,2)</f>
        <v>0</v>
      </c>
      <c r="K523" s="223" t="s">
        <v>1</v>
      </c>
      <c r="L523" s="228"/>
      <c r="M523" s="229" t="s">
        <v>1</v>
      </c>
      <c r="N523" s="230" t="s">
        <v>38</v>
      </c>
      <c r="O523" s="76"/>
      <c r="P523" s="193">
        <f>O523*H523</f>
        <v>0</v>
      </c>
      <c r="Q523" s="193">
        <v>0.00050000000000000001</v>
      </c>
      <c r="R523" s="193">
        <f>Q523*H523</f>
        <v>0.20852600000000002</v>
      </c>
      <c r="S523" s="193">
        <v>0</v>
      </c>
      <c r="T523" s="194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5" t="s">
        <v>316</v>
      </c>
      <c r="AT523" s="195" t="s">
        <v>192</v>
      </c>
      <c r="AU523" s="195" t="s">
        <v>83</v>
      </c>
      <c r="AY523" s="18" t="s">
        <v>127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8" t="s">
        <v>81</v>
      </c>
      <c r="BK523" s="196">
        <f>ROUND(I523*H523,2)</f>
        <v>0</v>
      </c>
      <c r="BL523" s="18" t="s">
        <v>219</v>
      </c>
      <c r="BM523" s="195" t="s">
        <v>978</v>
      </c>
    </row>
    <row r="524" s="13" customFormat="1">
      <c r="A524" s="13"/>
      <c r="B524" s="197"/>
      <c r="C524" s="13"/>
      <c r="D524" s="198" t="s">
        <v>136</v>
      </c>
      <c r="E524" s="199" t="s">
        <v>1</v>
      </c>
      <c r="F524" s="200" t="s">
        <v>979</v>
      </c>
      <c r="G524" s="13"/>
      <c r="H524" s="201">
        <v>417.05200000000002</v>
      </c>
      <c r="I524" s="202"/>
      <c r="J524" s="13"/>
      <c r="K524" s="13"/>
      <c r="L524" s="197"/>
      <c r="M524" s="203"/>
      <c r="N524" s="204"/>
      <c r="O524" s="204"/>
      <c r="P524" s="204"/>
      <c r="Q524" s="204"/>
      <c r="R524" s="204"/>
      <c r="S524" s="204"/>
      <c r="T524" s="20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9" t="s">
        <v>136</v>
      </c>
      <c r="AU524" s="199" t="s">
        <v>83</v>
      </c>
      <c r="AV524" s="13" t="s">
        <v>83</v>
      </c>
      <c r="AW524" s="13" t="s">
        <v>30</v>
      </c>
      <c r="AX524" s="13" t="s">
        <v>73</v>
      </c>
      <c r="AY524" s="199" t="s">
        <v>127</v>
      </c>
    </row>
    <row r="525" s="14" customFormat="1">
      <c r="A525" s="14"/>
      <c r="B525" s="206"/>
      <c r="C525" s="14"/>
      <c r="D525" s="198" t="s">
        <v>136</v>
      </c>
      <c r="E525" s="207" t="s">
        <v>1</v>
      </c>
      <c r="F525" s="208" t="s">
        <v>142</v>
      </c>
      <c r="G525" s="14"/>
      <c r="H525" s="209">
        <v>417.05200000000002</v>
      </c>
      <c r="I525" s="210"/>
      <c r="J525" s="14"/>
      <c r="K525" s="14"/>
      <c r="L525" s="206"/>
      <c r="M525" s="211"/>
      <c r="N525" s="212"/>
      <c r="O525" s="212"/>
      <c r="P525" s="212"/>
      <c r="Q525" s="212"/>
      <c r="R525" s="212"/>
      <c r="S525" s="212"/>
      <c r="T525" s="21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7" t="s">
        <v>136</v>
      </c>
      <c r="AU525" s="207" t="s">
        <v>83</v>
      </c>
      <c r="AV525" s="14" t="s">
        <v>134</v>
      </c>
      <c r="AW525" s="14" t="s">
        <v>30</v>
      </c>
      <c r="AX525" s="14" t="s">
        <v>81</v>
      </c>
      <c r="AY525" s="207" t="s">
        <v>127</v>
      </c>
    </row>
    <row r="526" s="2" customFormat="1" ht="32.4" customHeight="1">
      <c r="A526" s="37"/>
      <c r="B526" s="183"/>
      <c r="C526" s="184" t="s">
        <v>980</v>
      </c>
      <c r="D526" s="184" t="s">
        <v>129</v>
      </c>
      <c r="E526" s="185" t="s">
        <v>981</v>
      </c>
      <c r="F526" s="186" t="s">
        <v>982</v>
      </c>
      <c r="G526" s="187" t="s">
        <v>188</v>
      </c>
      <c r="H526" s="188">
        <v>362.654</v>
      </c>
      <c r="I526" s="189"/>
      <c r="J526" s="190">
        <f>ROUND(I526*H526,2)</f>
        <v>0</v>
      </c>
      <c r="K526" s="186" t="s">
        <v>133</v>
      </c>
      <c r="L526" s="38"/>
      <c r="M526" s="191" t="s">
        <v>1</v>
      </c>
      <c r="N526" s="192" t="s">
        <v>38</v>
      </c>
      <c r="O526" s="76"/>
      <c r="P526" s="193">
        <f>O526*H526</f>
        <v>0</v>
      </c>
      <c r="Q526" s="193">
        <v>0</v>
      </c>
      <c r="R526" s="193">
        <f>Q526*H526</f>
        <v>0</v>
      </c>
      <c r="S526" s="193">
        <v>0</v>
      </c>
      <c r="T526" s="194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5" t="s">
        <v>219</v>
      </c>
      <c r="AT526" s="195" t="s">
        <v>129</v>
      </c>
      <c r="AU526" s="195" t="s">
        <v>83</v>
      </c>
      <c r="AY526" s="18" t="s">
        <v>127</v>
      </c>
      <c r="BE526" s="196">
        <f>IF(N526="základní",J526,0)</f>
        <v>0</v>
      </c>
      <c r="BF526" s="196">
        <f>IF(N526="snížená",J526,0)</f>
        <v>0</v>
      </c>
      <c r="BG526" s="196">
        <f>IF(N526="zákl. přenesená",J526,0)</f>
        <v>0</v>
      </c>
      <c r="BH526" s="196">
        <f>IF(N526="sníž. přenesená",J526,0)</f>
        <v>0</v>
      </c>
      <c r="BI526" s="196">
        <f>IF(N526="nulová",J526,0)</f>
        <v>0</v>
      </c>
      <c r="BJ526" s="18" t="s">
        <v>81</v>
      </c>
      <c r="BK526" s="196">
        <f>ROUND(I526*H526,2)</f>
        <v>0</v>
      </c>
      <c r="BL526" s="18" t="s">
        <v>219</v>
      </c>
      <c r="BM526" s="195" t="s">
        <v>983</v>
      </c>
    </row>
    <row r="527" s="13" customFormat="1">
      <c r="A527" s="13"/>
      <c r="B527" s="197"/>
      <c r="C527" s="13"/>
      <c r="D527" s="198" t="s">
        <v>136</v>
      </c>
      <c r="E527" s="199" t="s">
        <v>1</v>
      </c>
      <c r="F527" s="200" t="s">
        <v>941</v>
      </c>
      <c r="G527" s="13"/>
      <c r="H527" s="201">
        <v>319.75</v>
      </c>
      <c r="I527" s="202"/>
      <c r="J527" s="13"/>
      <c r="K527" s="13"/>
      <c r="L527" s="197"/>
      <c r="M527" s="203"/>
      <c r="N527" s="204"/>
      <c r="O527" s="204"/>
      <c r="P527" s="204"/>
      <c r="Q527" s="204"/>
      <c r="R527" s="204"/>
      <c r="S527" s="204"/>
      <c r="T527" s="20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9" t="s">
        <v>136</v>
      </c>
      <c r="AU527" s="199" t="s">
        <v>83</v>
      </c>
      <c r="AV527" s="13" t="s">
        <v>83</v>
      </c>
      <c r="AW527" s="13" t="s">
        <v>30</v>
      </c>
      <c r="AX527" s="13" t="s">
        <v>73</v>
      </c>
      <c r="AY527" s="199" t="s">
        <v>127</v>
      </c>
    </row>
    <row r="528" s="13" customFormat="1">
      <c r="A528" s="13"/>
      <c r="B528" s="197"/>
      <c r="C528" s="13"/>
      <c r="D528" s="198" t="s">
        <v>136</v>
      </c>
      <c r="E528" s="199" t="s">
        <v>1</v>
      </c>
      <c r="F528" s="200" t="s">
        <v>974</v>
      </c>
      <c r="G528" s="13"/>
      <c r="H528" s="201">
        <v>40.984000000000002</v>
      </c>
      <c r="I528" s="202"/>
      <c r="J528" s="13"/>
      <c r="K528" s="13"/>
      <c r="L528" s="197"/>
      <c r="M528" s="203"/>
      <c r="N528" s="204"/>
      <c r="O528" s="204"/>
      <c r="P528" s="204"/>
      <c r="Q528" s="204"/>
      <c r="R528" s="204"/>
      <c r="S528" s="204"/>
      <c r="T528" s="20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9" t="s">
        <v>136</v>
      </c>
      <c r="AU528" s="199" t="s">
        <v>83</v>
      </c>
      <c r="AV528" s="13" t="s">
        <v>83</v>
      </c>
      <c r="AW528" s="13" t="s">
        <v>30</v>
      </c>
      <c r="AX528" s="13" t="s">
        <v>73</v>
      </c>
      <c r="AY528" s="199" t="s">
        <v>127</v>
      </c>
    </row>
    <row r="529" s="13" customFormat="1">
      <c r="A529" s="13"/>
      <c r="B529" s="197"/>
      <c r="C529" s="13"/>
      <c r="D529" s="198" t="s">
        <v>136</v>
      </c>
      <c r="E529" s="199" t="s">
        <v>1</v>
      </c>
      <c r="F529" s="200" t="s">
        <v>943</v>
      </c>
      <c r="G529" s="13"/>
      <c r="H529" s="201">
        <v>1.9199999999999999</v>
      </c>
      <c r="I529" s="202"/>
      <c r="J529" s="13"/>
      <c r="K529" s="13"/>
      <c r="L529" s="197"/>
      <c r="M529" s="203"/>
      <c r="N529" s="204"/>
      <c r="O529" s="204"/>
      <c r="P529" s="204"/>
      <c r="Q529" s="204"/>
      <c r="R529" s="204"/>
      <c r="S529" s="204"/>
      <c r="T529" s="20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9" t="s">
        <v>136</v>
      </c>
      <c r="AU529" s="199" t="s">
        <v>83</v>
      </c>
      <c r="AV529" s="13" t="s">
        <v>83</v>
      </c>
      <c r="AW529" s="13" t="s">
        <v>30</v>
      </c>
      <c r="AX529" s="13" t="s">
        <v>73</v>
      </c>
      <c r="AY529" s="199" t="s">
        <v>127</v>
      </c>
    </row>
    <row r="530" s="14" customFormat="1">
      <c r="A530" s="14"/>
      <c r="B530" s="206"/>
      <c r="C530" s="14"/>
      <c r="D530" s="198" t="s">
        <v>136</v>
      </c>
      <c r="E530" s="207" t="s">
        <v>1</v>
      </c>
      <c r="F530" s="208" t="s">
        <v>142</v>
      </c>
      <c r="G530" s="14"/>
      <c r="H530" s="209">
        <v>362.654</v>
      </c>
      <c r="I530" s="210"/>
      <c r="J530" s="14"/>
      <c r="K530" s="14"/>
      <c r="L530" s="206"/>
      <c r="M530" s="211"/>
      <c r="N530" s="212"/>
      <c r="O530" s="212"/>
      <c r="P530" s="212"/>
      <c r="Q530" s="212"/>
      <c r="R530" s="212"/>
      <c r="S530" s="212"/>
      <c r="T530" s="21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7" t="s">
        <v>136</v>
      </c>
      <c r="AU530" s="207" t="s">
        <v>83</v>
      </c>
      <c r="AV530" s="14" t="s">
        <v>134</v>
      </c>
      <c r="AW530" s="14" t="s">
        <v>30</v>
      </c>
      <c r="AX530" s="14" t="s">
        <v>81</v>
      </c>
      <c r="AY530" s="207" t="s">
        <v>127</v>
      </c>
    </row>
    <row r="531" s="2" customFormat="1" ht="21.6" customHeight="1">
      <c r="A531" s="37"/>
      <c r="B531" s="183"/>
      <c r="C531" s="221" t="s">
        <v>984</v>
      </c>
      <c r="D531" s="221" t="s">
        <v>192</v>
      </c>
      <c r="E531" s="222" t="s">
        <v>985</v>
      </c>
      <c r="F531" s="223" t="s">
        <v>986</v>
      </c>
      <c r="G531" s="224" t="s">
        <v>188</v>
      </c>
      <c r="H531" s="225">
        <v>417.05200000000002</v>
      </c>
      <c r="I531" s="226"/>
      <c r="J531" s="227">
        <f>ROUND(I531*H531,2)</f>
        <v>0</v>
      </c>
      <c r="K531" s="223" t="s">
        <v>133</v>
      </c>
      <c r="L531" s="228"/>
      <c r="M531" s="229" t="s">
        <v>1</v>
      </c>
      <c r="N531" s="230" t="s">
        <v>38</v>
      </c>
      <c r="O531" s="76"/>
      <c r="P531" s="193">
        <f>O531*H531</f>
        <v>0</v>
      </c>
      <c r="Q531" s="193">
        <v>0.00029999999999999997</v>
      </c>
      <c r="R531" s="193">
        <f>Q531*H531</f>
        <v>0.12511559999999999</v>
      </c>
      <c r="S531" s="193">
        <v>0</v>
      </c>
      <c r="T531" s="194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5" t="s">
        <v>316</v>
      </c>
      <c r="AT531" s="195" t="s">
        <v>192</v>
      </c>
      <c r="AU531" s="195" t="s">
        <v>83</v>
      </c>
      <c r="AY531" s="18" t="s">
        <v>127</v>
      </c>
      <c r="BE531" s="196">
        <f>IF(N531="základní",J531,0)</f>
        <v>0</v>
      </c>
      <c r="BF531" s="196">
        <f>IF(N531="snížená",J531,0)</f>
        <v>0</v>
      </c>
      <c r="BG531" s="196">
        <f>IF(N531="zákl. přenesená",J531,0)</f>
        <v>0</v>
      </c>
      <c r="BH531" s="196">
        <f>IF(N531="sníž. přenesená",J531,0)</f>
        <v>0</v>
      </c>
      <c r="BI531" s="196">
        <f>IF(N531="nulová",J531,0)</f>
        <v>0</v>
      </c>
      <c r="BJ531" s="18" t="s">
        <v>81</v>
      </c>
      <c r="BK531" s="196">
        <f>ROUND(I531*H531,2)</f>
        <v>0</v>
      </c>
      <c r="BL531" s="18" t="s">
        <v>219</v>
      </c>
      <c r="BM531" s="195" t="s">
        <v>987</v>
      </c>
    </row>
    <row r="532" s="13" customFormat="1">
      <c r="A532" s="13"/>
      <c r="B532" s="197"/>
      <c r="C532" s="13"/>
      <c r="D532" s="198" t="s">
        <v>136</v>
      </c>
      <c r="E532" s="199" t="s">
        <v>1</v>
      </c>
      <c r="F532" s="200" t="s">
        <v>988</v>
      </c>
      <c r="G532" s="13"/>
      <c r="H532" s="201">
        <v>417.05200000000002</v>
      </c>
      <c r="I532" s="202"/>
      <c r="J532" s="13"/>
      <c r="K532" s="13"/>
      <c r="L532" s="197"/>
      <c r="M532" s="203"/>
      <c r="N532" s="204"/>
      <c r="O532" s="204"/>
      <c r="P532" s="204"/>
      <c r="Q532" s="204"/>
      <c r="R532" s="204"/>
      <c r="S532" s="204"/>
      <c r="T532" s="20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9" t="s">
        <v>136</v>
      </c>
      <c r="AU532" s="199" t="s">
        <v>83</v>
      </c>
      <c r="AV532" s="13" t="s">
        <v>83</v>
      </c>
      <c r="AW532" s="13" t="s">
        <v>30</v>
      </c>
      <c r="AX532" s="13" t="s">
        <v>81</v>
      </c>
      <c r="AY532" s="199" t="s">
        <v>127</v>
      </c>
    </row>
    <row r="533" s="2" customFormat="1" ht="32.4" customHeight="1">
      <c r="A533" s="37"/>
      <c r="B533" s="183"/>
      <c r="C533" s="184" t="s">
        <v>989</v>
      </c>
      <c r="D533" s="184" t="s">
        <v>129</v>
      </c>
      <c r="E533" s="185" t="s">
        <v>990</v>
      </c>
      <c r="F533" s="186" t="s">
        <v>991</v>
      </c>
      <c r="G533" s="187" t="s">
        <v>188</v>
      </c>
      <c r="H533" s="188">
        <v>362.654</v>
      </c>
      <c r="I533" s="189"/>
      <c r="J533" s="190">
        <f>ROUND(I533*H533,2)</f>
        <v>0</v>
      </c>
      <c r="K533" s="186" t="s">
        <v>133</v>
      </c>
      <c r="L533" s="38"/>
      <c r="M533" s="191" t="s">
        <v>1</v>
      </c>
      <c r="N533" s="192" t="s">
        <v>38</v>
      </c>
      <c r="O533" s="76"/>
      <c r="P533" s="193">
        <f>O533*H533</f>
        <v>0</v>
      </c>
      <c r="Q533" s="193">
        <v>0</v>
      </c>
      <c r="R533" s="193">
        <f>Q533*H533</f>
        <v>0</v>
      </c>
      <c r="S533" s="193">
        <v>0</v>
      </c>
      <c r="T533" s="194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95" t="s">
        <v>219</v>
      </c>
      <c r="AT533" s="195" t="s">
        <v>129</v>
      </c>
      <c r="AU533" s="195" t="s">
        <v>83</v>
      </c>
      <c r="AY533" s="18" t="s">
        <v>127</v>
      </c>
      <c r="BE533" s="196">
        <f>IF(N533="základní",J533,0)</f>
        <v>0</v>
      </c>
      <c r="BF533" s="196">
        <f>IF(N533="snížená",J533,0)</f>
        <v>0</v>
      </c>
      <c r="BG533" s="196">
        <f>IF(N533="zákl. přenesená",J533,0)</f>
        <v>0</v>
      </c>
      <c r="BH533" s="196">
        <f>IF(N533="sníž. přenesená",J533,0)</f>
        <v>0</v>
      </c>
      <c r="BI533" s="196">
        <f>IF(N533="nulová",J533,0)</f>
        <v>0</v>
      </c>
      <c r="BJ533" s="18" t="s">
        <v>81</v>
      </c>
      <c r="BK533" s="196">
        <f>ROUND(I533*H533,2)</f>
        <v>0</v>
      </c>
      <c r="BL533" s="18" t="s">
        <v>219</v>
      </c>
      <c r="BM533" s="195" t="s">
        <v>992</v>
      </c>
    </row>
    <row r="534" s="13" customFormat="1">
      <c r="A534" s="13"/>
      <c r="B534" s="197"/>
      <c r="C534" s="13"/>
      <c r="D534" s="198" t="s">
        <v>136</v>
      </c>
      <c r="E534" s="199" t="s">
        <v>1</v>
      </c>
      <c r="F534" s="200" t="s">
        <v>941</v>
      </c>
      <c r="G534" s="13"/>
      <c r="H534" s="201">
        <v>319.75</v>
      </c>
      <c r="I534" s="202"/>
      <c r="J534" s="13"/>
      <c r="K534" s="13"/>
      <c r="L534" s="197"/>
      <c r="M534" s="203"/>
      <c r="N534" s="204"/>
      <c r="O534" s="204"/>
      <c r="P534" s="204"/>
      <c r="Q534" s="204"/>
      <c r="R534" s="204"/>
      <c r="S534" s="204"/>
      <c r="T534" s="20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9" t="s">
        <v>136</v>
      </c>
      <c r="AU534" s="199" t="s">
        <v>83</v>
      </c>
      <c r="AV534" s="13" t="s">
        <v>83</v>
      </c>
      <c r="AW534" s="13" t="s">
        <v>30</v>
      </c>
      <c r="AX534" s="13" t="s">
        <v>73</v>
      </c>
      <c r="AY534" s="199" t="s">
        <v>127</v>
      </c>
    </row>
    <row r="535" s="13" customFormat="1">
      <c r="A535" s="13"/>
      <c r="B535" s="197"/>
      <c r="C535" s="13"/>
      <c r="D535" s="198" t="s">
        <v>136</v>
      </c>
      <c r="E535" s="199" t="s">
        <v>1</v>
      </c>
      <c r="F535" s="200" t="s">
        <v>974</v>
      </c>
      <c r="G535" s="13"/>
      <c r="H535" s="201">
        <v>40.984000000000002</v>
      </c>
      <c r="I535" s="202"/>
      <c r="J535" s="13"/>
      <c r="K535" s="13"/>
      <c r="L535" s="197"/>
      <c r="M535" s="203"/>
      <c r="N535" s="204"/>
      <c r="O535" s="204"/>
      <c r="P535" s="204"/>
      <c r="Q535" s="204"/>
      <c r="R535" s="204"/>
      <c r="S535" s="204"/>
      <c r="T535" s="20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9" t="s">
        <v>136</v>
      </c>
      <c r="AU535" s="199" t="s">
        <v>83</v>
      </c>
      <c r="AV535" s="13" t="s">
        <v>83</v>
      </c>
      <c r="AW535" s="13" t="s">
        <v>30</v>
      </c>
      <c r="AX535" s="13" t="s">
        <v>73</v>
      </c>
      <c r="AY535" s="199" t="s">
        <v>127</v>
      </c>
    </row>
    <row r="536" s="13" customFormat="1">
      <c r="A536" s="13"/>
      <c r="B536" s="197"/>
      <c r="C536" s="13"/>
      <c r="D536" s="198" t="s">
        <v>136</v>
      </c>
      <c r="E536" s="199" t="s">
        <v>1</v>
      </c>
      <c r="F536" s="200" t="s">
        <v>943</v>
      </c>
      <c r="G536" s="13"/>
      <c r="H536" s="201">
        <v>1.9199999999999999</v>
      </c>
      <c r="I536" s="202"/>
      <c r="J536" s="13"/>
      <c r="K536" s="13"/>
      <c r="L536" s="197"/>
      <c r="M536" s="203"/>
      <c r="N536" s="204"/>
      <c r="O536" s="204"/>
      <c r="P536" s="204"/>
      <c r="Q536" s="204"/>
      <c r="R536" s="204"/>
      <c r="S536" s="204"/>
      <c r="T536" s="20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9" t="s">
        <v>136</v>
      </c>
      <c r="AU536" s="199" t="s">
        <v>83</v>
      </c>
      <c r="AV536" s="13" t="s">
        <v>83</v>
      </c>
      <c r="AW536" s="13" t="s">
        <v>30</v>
      </c>
      <c r="AX536" s="13" t="s">
        <v>73</v>
      </c>
      <c r="AY536" s="199" t="s">
        <v>127</v>
      </c>
    </row>
    <row r="537" s="14" customFormat="1">
      <c r="A537" s="14"/>
      <c r="B537" s="206"/>
      <c r="C537" s="14"/>
      <c r="D537" s="198" t="s">
        <v>136</v>
      </c>
      <c r="E537" s="207" t="s">
        <v>1</v>
      </c>
      <c r="F537" s="208" t="s">
        <v>142</v>
      </c>
      <c r="G537" s="14"/>
      <c r="H537" s="209">
        <v>362.654</v>
      </c>
      <c r="I537" s="210"/>
      <c r="J537" s="14"/>
      <c r="K537" s="14"/>
      <c r="L537" s="206"/>
      <c r="M537" s="211"/>
      <c r="N537" s="212"/>
      <c r="O537" s="212"/>
      <c r="P537" s="212"/>
      <c r="Q537" s="212"/>
      <c r="R537" s="212"/>
      <c r="S537" s="212"/>
      <c r="T537" s="21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07" t="s">
        <v>136</v>
      </c>
      <c r="AU537" s="207" t="s">
        <v>83</v>
      </c>
      <c r="AV537" s="14" t="s">
        <v>134</v>
      </c>
      <c r="AW537" s="14" t="s">
        <v>30</v>
      </c>
      <c r="AX537" s="14" t="s">
        <v>81</v>
      </c>
      <c r="AY537" s="207" t="s">
        <v>127</v>
      </c>
    </row>
    <row r="538" s="2" customFormat="1" ht="21.6" customHeight="1">
      <c r="A538" s="37"/>
      <c r="B538" s="183"/>
      <c r="C538" s="221" t="s">
        <v>993</v>
      </c>
      <c r="D538" s="221" t="s">
        <v>192</v>
      </c>
      <c r="E538" s="222" t="s">
        <v>985</v>
      </c>
      <c r="F538" s="223" t="s">
        <v>986</v>
      </c>
      <c r="G538" s="224" t="s">
        <v>188</v>
      </c>
      <c r="H538" s="225">
        <v>417.05200000000002</v>
      </c>
      <c r="I538" s="226"/>
      <c r="J538" s="227">
        <f>ROUND(I538*H538,2)</f>
        <v>0</v>
      </c>
      <c r="K538" s="223" t="s">
        <v>133</v>
      </c>
      <c r="L538" s="228"/>
      <c r="M538" s="229" t="s">
        <v>1</v>
      </c>
      <c r="N538" s="230" t="s">
        <v>38</v>
      </c>
      <c r="O538" s="76"/>
      <c r="P538" s="193">
        <f>O538*H538</f>
        <v>0</v>
      </c>
      <c r="Q538" s="193">
        <v>0.00029999999999999997</v>
      </c>
      <c r="R538" s="193">
        <f>Q538*H538</f>
        <v>0.12511559999999999</v>
      </c>
      <c r="S538" s="193">
        <v>0</v>
      </c>
      <c r="T538" s="194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5" t="s">
        <v>316</v>
      </c>
      <c r="AT538" s="195" t="s">
        <v>192</v>
      </c>
      <c r="AU538" s="195" t="s">
        <v>83</v>
      </c>
      <c r="AY538" s="18" t="s">
        <v>127</v>
      </c>
      <c r="BE538" s="196">
        <f>IF(N538="základní",J538,0)</f>
        <v>0</v>
      </c>
      <c r="BF538" s="196">
        <f>IF(N538="snížená",J538,0)</f>
        <v>0</v>
      </c>
      <c r="BG538" s="196">
        <f>IF(N538="zákl. přenesená",J538,0)</f>
        <v>0</v>
      </c>
      <c r="BH538" s="196">
        <f>IF(N538="sníž. přenesená",J538,0)</f>
        <v>0</v>
      </c>
      <c r="BI538" s="196">
        <f>IF(N538="nulová",J538,0)</f>
        <v>0</v>
      </c>
      <c r="BJ538" s="18" t="s">
        <v>81</v>
      </c>
      <c r="BK538" s="196">
        <f>ROUND(I538*H538,2)</f>
        <v>0</v>
      </c>
      <c r="BL538" s="18" t="s">
        <v>219</v>
      </c>
      <c r="BM538" s="195" t="s">
        <v>994</v>
      </c>
    </row>
    <row r="539" s="13" customFormat="1">
      <c r="A539" s="13"/>
      <c r="B539" s="197"/>
      <c r="C539" s="13"/>
      <c r="D539" s="198" t="s">
        <v>136</v>
      </c>
      <c r="E539" s="199" t="s">
        <v>1</v>
      </c>
      <c r="F539" s="200" t="s">
        <v>988</v>
      </c>
      <c r="G539" s="13"/>
      <c r="H539" s="201">
        <v>417.05200000000002</v>
      </c>
      <c r="I539" s="202"/>
      <c r="J539" s="13"/>
      <c r="K539" s="13"/>
      <c r="L539" s="197"/>
      <c r="M539" s="203"/>
      <c r="N539" s="204"/>
      <c r="O539" s="204"/>
      <c r="P539" s="204"/>
      <c r="Q539" s="204"/>
      <c r="R539" s="204"/>
      <c r="S539" s="204"/>
      <c r="T539" s="20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99" t="s">
        <v>136</v>
      </c>
      <c r="AU539" s="199" t="s">
        <v>83</v>
      </c>
      <c r="AV539" s="13" t="s">
        <v>83</v>
      </c>
      <c r="AW539" s="13" t="s">
        <v>30</v>
      </c>
      <c r="AX539" s="13" t="s">
        <v>81</v>
      </c>
      <c r="AY539" s="199" t="s">
        <v>127</v>
      </c>
    </row>
    <row r="540" s="2" customFormat="1" ht="14.4" customHeight="1">
      <c r="A540" s="37"/>
      <c r="B540" s="183"/>
      <c r="C540" s="184" t="s">
        <v>995</v>
      </c>
      <c r="D540" s="184" t="s">
        <v>129</v>
      </c>
      <c r="E540" s="185" t="s">
        <v>996</v>
      </c>
      <c r="F540" s="186" t="s">
        <v>997</v>
      </c>
      <c r="G540" s="187" t="s">
        <v>188</v>
      </c>
      <c r="H540" s="188">
        <v>244.06899999999999</v>
      </c>
      <c r="I540" s="189"/>
      <c r="J540" s="190">
        <f>ROUND(I540*H540,2)</f>
        <v>0</v>
      </c>
      <c r="K540" s="186" t="s">
        <v>1</v>
      </c>
      <c r="L540" s="38"/>
      <c r="M540" s="191" t="s">
        <v>1</v>
      </c>
      <c r="N540" s="192" t="s">
        <v>38</v>
      </c>
      <c r="O540" s="76"/>
      <c r="P540" s="193">
        <f>O540*H540</f>
        <v>0</v>
      </c>
      <c r="Q540" s="193">
        <v>0</v>
      </c>
      <c r="R540" s="193">
        <f>Q540*H540</f>
        <v>0</v>
      </c>
      <c r="S540" s="193">
        <v>0</v>
      </c>
      <c r="T540" s="194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5" t="s">
        <v>219</v>
      </c>
      <c r="AT540" s="195" t="s">
        <v>129</v>
      </c>
      <c r="AU540" s="195" t="s">
        <v>83</v>
      </c>
      <c r="AY540" s="18" t="s">
        <v>127</v>
      </c>
      <c r="BE540" s="196">
        <f>IF(N540="základní",J540,0)</f>
        <v>0</v>
      </c>
      <c r="BF540" s="196">
        <f>IF(N540="snížená",J540,0)</f>
        <v>0</v>
      </c>
      <c r="BG540" s="196">
        <f>IF(N540="zákl. přenesená",J540,0)</f>
        <v>0</v>
      </c>
      <c r="BH540" s="196">
        <f>IF(N540="sníž. přenesená",J540,0)</f>
        <v>0</v>
      </c>
      <c r="BI540" s="196">
        <f>IF(N540="nulová",J540,0)</f>
        <v>0</v>
      </c>
      <c r="BJ540" s="18" t="s">
        <v>81</v>
      </c>
      <c r="BK540" s="196">
        <f>ROUND(I540*H540,2)</f>
        <v>0</v>
      </c>
      <c r="BL540" s="18" t="s">
        <v>219</v>
      </c>
      <c r="BM540" s="195" t="s">
        <v>998</v>
      </c>
    </row>
    <row r="541" s="13" customFormat="1">
      <c r="A541" s="13"/>
      <c r="B541" s="197"/>
      <c r="C541" s="13"/>
      <c r="D541" s="198" t="s">
        <v>136</v>
      </c>
      <c r="E541" s="199" t="s">
        <v>1</v>
      </c>
      <c r="F541" s="200" t="s">
        <v>999</v>
      </c>
      <c r="G541" s="13"/>
      <c r="H541" s="201">
        <v>244.06899999999999</v>
      </c>
      <c r="I541" s="202"/>
      <c r="J541" s="13"/>
      <c r="K541" s="13"/>
      <c r="L541" s="197"/>
      <c r="M541" s="203"/>
      <c r="N541" s="204"/>
      <c r="O541" s="204"/>
      <c r="P541" s="204"/>
      <c r="Q541" s="204"/>
      <c r="R541" s="204"/>
      <c r="S541" s="204"/>
      <c r="T541" s="20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99" t="s">
        <v>136</v>
      </c>
      <c r="AU541" s="199" t="s">
        <v>83</v>
      </c>
      <c r="AV541" s="13" t="s">
        <v>83</v>
      </c>
      <c r="AW541" s="13" t="s">
        <v>30</v>
      </c>
      <c r="AX541" s="13" t="s">
        <v>73</v>
      </c>
      <c r="AY541" s="199" t="s">
        <v>127</v>
      </c>
    </row>
    <row r="542" s="14" customFormat="1">
      <c r="A542" s="14"/>
      <c r="B542" s="206"/>
      <c r="C542" s="14"/>
      <c r="D542" s="198" t="s">
        <v>136</v>
      </c>
      <c r="E542" s="207" t="s">
        <v>1</v>
      </c>
      <c r="F542" s="208" t="s">
        <v>142</v>
      </c>
      <c r="G542" s="14"/>
      <c r="H542" s="209">
        <v>244.06899999999999</v>
      </c>
      <c r="I542" s="210"/>
      <c r="J542" s="14"/>
      <c r="K542" s="14"/>
      <c r="L542" s="206"/>
      <c r="M542" s="211"/>
      <c r="N542" s="212"/>
      <c r="O542" s="212"/>
      <c r="P542" s="212"/>
      <c r="Q542" s="212"/>
      <c r="R542" s="212"/>
      <c r="S542" s="212"/>
      <c r="T542" s="21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07" t="s">
        <v>136</v>
      </c>
      <c r="AU542" s="207" t="s">
        <v>83</v>
      </c>
      <c r="AV542" s="14" t="s">
        <v>134</v>
      </c>
      <c r="AW542" s="14" t="s">
        <v>30</v>
      </c>
      <c r="AX542" s="14" t="s">
        <v>81</v>
      </c>
      <c r="AY542" s="207" t="s">
        <v>127</v>
      </c>
    </row>
    <row r="543" s="2" customFormat="1" ht="54" customHeight="1">
      <c r="A543" s="37"/>
      <c r="B543" s="183"/>
      <c r="C543" s="184" t="s">
        <v>1000</v>
      </c>
      <c r="D543" s="184" t="s">
        <v>129</v>
      </c>
      <c r="E543" s="185" t="s">
        <v>1001</v>
      </c>
      <c r="F543" s="186" t="s">
        <v>1002</v>
      </c>
      <c r="G543" s="187" t="s">
        <v>188</v>
      </c>
      <c r="H543" s="188">
        <v>319.75</v>
      </c>
      <c r="I543" s="189"/>
      <c r="J543" s="190">
        <f>ROUND(I543*H543,2)</f>
        <v>0</v>
      </c>
      <c r="K543" s="186" t="s">
        <v>133</v>
      </c>
      <c r="L543" s="38"/>
      <c r="M543" s="191" t="s">
        <v>1</v>
      </c>
      <c r="N543" s="192" t="s">
        <v>38</v>
      </c>
      <c r="O543" s="76"/>
      <c r="P543" s="193">
        <f>O543*H543</f>
        <v>0</v>
      </c>
      <c r="Q543" s="193">
        <v>0</v>
      </c>
      <c r="R543" s="193">
        <f>Q543*H543</f>
        <v>0</v>
      </c>
      <c r="S543" s="193">
        <v>0</v>
      </c>
      <c r="T543" s="194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5" t="s">
        <v>219</v>
      </c>
      <c r="AT543" s="195" t="s">
        <v>129</v>
      </c>
      <c r="AU543" s="195" t="s">
        <v>83</v>
      </c>
      <c r="AY543" s="18" t="s">
        <v>127</v>
      </c>
      <c r="BE543" s="196">
        <f>IF(N543="základní",J543,0)</f>
        <v>0</v>
      </c>
      <c r="BF543" s="196">
        <f>IF(N543="snížená",J543,0)</f>
        <v>0</v>
      </c>
      <c r="BG543" s="196">
        <f>IF(N543="zákl. přenesená",J543,0)</f>
        <v>0</v>
      </c>
      <c r="BH543" s="196">
        <f>IF(N543="sníž. přenesená",J543,0)</f>
        <v>0</v>
      </c>
      <c r="BI543" s="196">
        <f>IF(N543="nulová",J543,0)</f>
        <v>0</v>
      </c>
      <c r="BJ543" s="18" t="s">
        <v>81</v>
      </c>
      <c r="BK543" s="196">
        <f>ROUND(I543*H543,2)</f>
        <v>0</v>
      </c>
      <c r="BL543" s="18" t="s">
        <v>219</v>
      </c>
      <c r="BM543" s="195" t="s">
        <v>1003</v>
      </c>
    </row>
    <row r="544" s="13" customFormat="1">
      <c r="A544" s="13"/>
      <c r="B544" s="197"/>
      <c r="C544" s="13"/>
      <c r="D544" s="198" t="s">
        <v>136</v>
      </c>
      <c r="E544" s="199" t="s">
        <v>1</v>
      </c>
      <c r="F544" s="200" t="s">
        <v>941</v>
      </c>
      <c r="G544" s="13"/>
      <c r="H544" s="201">
        <v>319.75</v>
      </c>
      <c r="I544" s="202"/>
      <c r="J544" s="13"/>
      <c r="K544" s="13"/>
      <c r="L544" s="197"/>
      <c r="M544" s="203"/>
      <c r="N544" s="204"/>
      <c r="O544" s="204"/>
      <c r="P544" s="204"/>
      <c r="Q544" s="204"/>
      <c r="R544" s="204"/>
      <c r="S544" s="204"/>
      <c r="T544" s="20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9" t="s">
        <v>136</v>
      </c>
      <c r="AU544" s="199" t="s">
        <v>83</v>
      </c>
      <c r="AV544" s="13" t="s">
        <v>83</v>
      </c>
      <c r="AW544" s="13" t="s">
        <v>30</v>
      </c>
      <c r="AX544" s="13" t="s">
        <v>73</v>
      </c>
      <c r="AY544" s="199" t="s">
        <v>127</v>
      </c>
    </row>
    <row r="545" s="14" customFormat="1">
      <c r="A545" s="14"/>
      <c r="B545" s="206"/>
      <c r="C545" s="14"/>
      <c r="D545" s="198" t="s">
        <v>136</v>
      </c>
      <c r="E545" s="207" t="s">
        <v>1</v>
      </c>
      <c r="F545" s="208" t="s">
        <v>142</v>
      </c>
      <c r="G545" s="14"/>
      <c r="H545" s="209">
        <v>319.75</v>
      </c>
      <c r="I545" s="210"/>
      <c r="J545" s="14"/>
      <c r="K545" s="14"/>
      <c r="L545" s="206"/>
      <c r="M545" s="211"/>
      <c r="N545" s="212"/>
      <c r="O545" s="212"/>
      <c r="P545" s="212"/>
      <c r="Q545" s="212"/>
      <c r="R545" s="212"/>
      <c r="S545" s="212"/>
      <c r="T545" s="21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07" t="s">
        <v>136</v>
      </c>
      <c r="AU545" s="207" t="s">
        <v>83</v>
      </c>
      <c r="AV545" s="14" t="s">
        <v>134</v>
      </c>
      <c r="AW545" s="14" t="s">
        <v>30</v>
      </c>
      <c r="AX545" s="14" t="s">
        <v>81</v>
      </c>
      <c r="AY545" s="207" t="s">
        <v>127</v>
      </c>
    </row>
    <row r="546" s="2" customFormat="1" ht="21.6" customHeight="1">
      <c r="A546" s="37"/>
      <c r="B546" s="183"/>
      <c r="C546" s="221" t="s">
        <v>1004</v>
      </c>
      <c r="D546" s="221" t="s">
        <v>192</v>
      </c>
      <c r="E546" s="222" t="s">
        <v>1005</v>
      </c>
      <c r="F546" s="223" t="s">
        <v>1006</v>
      </c>
      <c r="G546" s="224" t="s">
        <v>188</v>
      </c>
      <c r="H546" s="225">
        <v>367.71300000000002</v>
      </c>
      <c r="I546" s="226"/>
      <c r="J546" s="227">
        <f>ROUND(I546*H546,2)</f>
        <v>0</v>
      </c>
      <c r="K546" s="223" t="s">
        <v>133</v>
      </c>
      <c r="L546" s="228"/>
      <c r="M546" s="229" t="s">
        <v>1</v>
      </c>
      <c r="N546" s="230" t="s">
        <v>38</v>
      </c>
      <c r="O546" s="76"/>
      <c r="P546" s="193">
        <f>O546*H546</f>
        <v>0</v>
      </c>
      <c r="Q546" s="193">
        <v>0.00020000000000000001</v>
      </c>
      <c r="R546" s="193">
        <f>Q546*H546</f>
        <v>0.073542600000000014</v>
      </c>
      <c r="S546" s="193">
        <v>0</v>
      </c>
      <c r="T546" s="194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5" t="s">
        <v>316</v>
      </c>
      <c r="AT546" s="195" t="s">
        <v>192</v>
      </c>
      <c r="AU546" s="195" t="s">
        <v>83</v>
      </c>
      <c r="AY546" s="18" t="s">
        <v>127</v>
      </c>
      <c r="BE546" s="196">
        <f>IF(N546="základní",J546,0)</f>
        <v>0</v>
      </c>
      <c r="BF546" s="196">
        <f>IF(N546="snížená",J546,0)</f>
        <v>0</v>
      </c>
      <c r="BG546" s="196">
        <f>IF(N546="zákl. přenesená",J546,0)</f>
        <v>0</v>
      </c>
      <c r="BH546" s="196">
        <f>IF(N546="sníž. přenesená",J546,0)</f>
        <v>0</v>
      </c>
      <c r="BI546" s="196">
        <f>IF(N546="nulová",J546,0)</f>
        <v>0</v>
      </c>
      <c r="BJ546" s="18" t="s">
        <v>81</v>
      </c>
      <c r="BK546" s="196">
        <f>ROUND(I546*H546,2)</f>
        <v>0</v>
      </c>
      <c r="BL546" s="18" t="s">
        <v>219</v>
      </c>
      <c r="BM546" s="195" t="s">
        <v>1007</v>
      </c>
    </row>
    <row r="547" s="13" customFormat="1">
      <c r="A547" s="13"/>
      <c r="B547" s="197"/>
      <c r="C547" s="13"/>
      <c r="D547" s="198" t="s">
        <v>136</v>
      </c>
      <c r="E547" s="199" t="s">
        <v>1</v>
      </c>
      <c r="F547" s="200" t="s">
        <v>1008</v>
      </c>
      <c r="G547" s="13"/>
      <c r="H547" s="201">
        <v>367.71300000000002</v>
      </c>
      <c r="I547" s="202"/>
      <c r="J547" s="13"/>
      <c r="K547" s="13"/>
      <c r="L547" s="197"/>
      <c r="M547" s="203"/>
      <c r="N547" s="204"/>
      <c r="O547" s="204"/>
      <c r="P547" s="204"/>
      <c r="Q547" s="204"/>
      <c r="R547" s="204"/>
      <c r="S547" s="204"/>
      <c r="T547" s="20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9" t="s">
        <v>136</v>
      </c>
      <c r="AU547" s="199" t="s">
        <v>83</v>
      </c>
      <c r="AV547" s="13" t="s">
        <v>83</v>
      </c>
      <c r="AW547" s="13" t="s">
        <v>30</v>
      </c>
      <c r="AX547" s="13" t="s">
        <v>81</v>
      </c>
      <c r="AY547" s="199" t="s">
        <v>127</v>
      </c>
    </row>
    <row r="548" s="2" customFormat="1" ht="32.4" customHeight="1">
      <c r="A548" s="37"/>
      <c r="B548" s="183"/>
      <c r="C548" s="184" t="s">
        <v>1009</v>
      </c>
      <c r="D548" s="184" t="s">
        <v>129</v>
      </c>
      <c r="E548" s="185" t="s">
        <v>1010</v>
      </c>
      <c r="F548" s="186" t="s">
        <v>1011</v>
      </c>
      <c r="G548" s="187" t="s">
        <v>188</v>
      </c>
      <c r="H548" s="188">
        <v>244.06899999999999</v>
      </c>
      <c r="I548" s="189"/>
      <c r="J548" s="190">
        <f>ROUND(I548*H548,2)</f>
        <v>0</v>
      </c>
      <c r="K548" s="186" t="s">
        <v>133</v>
      </c>
      <c r="L548" s="38"/>
      <c r="M548" s="191" t="s">
        <v>1</v>
      </c>
      <c r="N548" s="192" t="s">
        <v>38</v>
      </c>
      <c r="O548" s="76"/>
      <c r="P548" s="193">
        <f>O548*H548</f>
        <v>0</v>
      </c>
      <c r="Q548" s="193">
        <v>0</v>
      </c>
      <c r="R548" s="193">
        <f>Q548*H548</f>
        <v>0</v>
      </c>
      <c r="S548" s="193">
        <v>0</v>
      </c>
      <c r="T548" s="194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5" t="s">
        <v>219</v>
      </c>
      <c r="AT548" s="195" t="s">
        <v>129</v>
      </c>
      <c r="AU548" s="195" t="s">
        <v>83</v>
      </c>
      <c r="AY548" s="18" t="s">
        <v>127</v>
      </c>
      <c r="BE548" s="196">
        <f>IF(N548="základní",J548,0)</f>
        <v>0</v>
      </c>
      <c r="BF548" s="196">
        <f>IF(N548="snížená",J548,0)</f>
        <v>0</v>
      </c>
      <c r="BG548" s="196">
        <f>IF(N548="zákl. přenesená",J548,0)</f>
        <v>0</v>
      </c>
      <c r="BH548" s="196">
        <f>IF(N548="sníž. přenesená",J548,0)</f>
        <v>0</v>
      </c>
      <c r="BI548" s="196">
        <f>IF(N548="nulová",J548,0)</f>
        <v>0</v>
      </c>
      <c r="BJ548" s="18" t="s">
        <v>81</v>
      </c>
      <c r="BK548" s="196">
        <f>ROUND(I548*H548,2)</f>
        <v>0</v>
      </c>
      <c r="BL548" s="18" t="s">
        <v>219</v>
      </c>
      <c r="BM548" s="195" t="s">
        <v>1012</v>
      </c>
    </row>
    <row r="549" s="13" customFormat="1">
      <c r="A549" s="13"/>
      <c r="B549" s="197"/>
      <c r="C549" s="13"/>
      <c r="D549" s="198" t="s">
        <v>136</v>
      </c>
      <c r="E549" s="199" t="s">
        <v>1</v>
      </c>
      <c r="F549" s="200" t="s">
        <v>999</v>
      </c>
      <c r="G549" s="13"/>
      <c r="H549" s="201">
        <v>244.06899999999999</v>
      </c>
      <c r="I549" s="202"/>
      <c r="J549" s="13"/>
      <c r="K549" s="13"/>
      <c r="L549" s="197"/>
      <c r="M549" s="203"/>
      <c r="N549" s="204"/>
      <c r="O549" s="204"/>
      <c r="P549" s="204"/>
      <c r="Q549" s="204"/>
      <c r="R549" s="204"/>
      <c r="S549" s="204"/>
      <c r="T549" s="20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9" t="s">
        <v>136</v>
      </c>
      <c r="AU549" s="199" t="s">
        <v>83</v>
      </c>
      <c r="AV549" s="13" t="s">
        <v>83</v>
      </c>
      <c r="AW549" s="13" t="s">
        <v>30</v>
      </c>
      <c r="AX549" s="13" t="s">
        <v>73</v>
      </c>
      <c r="AY549" s="199" t="s">
        <v>127</v>
      </c>
    </row>
    <row r="550" s="14" customFormat="1">
      <c r="A550" s="14"/>
      <c r="B550" s="206"/>
      <c r="C550" s="14"/>
      <c r="D550" s="198" t="s">
        <v>136</v>
      </c>
      <c r="E550" s="207" t="s">
        <v>1</v>
      </c>
      <c r="F550" s="208" t="s">
        <v>142</v>
      </c>
      <c r="G550" s="14"/>
      <c r="H550" s="209">
        <v>244.06899999999999</v>
      </c>
      <c r="I550" s="210"/>
      <c r="J550" s="14"/>
      <c r="K550" s="14"/>
      <c r="L550" s="206"/>
      <c r="M550" s="211"/>
      <c r="N550" s="212"/>
      <c r="O550" s="212"/>
      <c r="P550" s="212"/>
      <c r="Q550" s="212"/>
      <c r="R550" s="212"/>
      <c r="S550" s="212"/>
      <c r="T550" s="21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7" t="s">
        <v>136</v>
      </c>
      <c r="AU550" s="207" t="s">
        <v>83</v>
      </c>
      <c r="AV550" s="14" t="s">
        <v>134</v>
      </c>
      <c r="AW550" s="14" t="s">
        <v>30</v>
      </c>
      <c r="AX550" s="14" t="s">
        <v>81</v>
      </c>
      <c r="AY550" s="207" t="s">
        <v>127</v>
      </c>
    </row>
    <row r="551" s="2" customFormat="1" ht="21.6" customHeight="1">
      <c r="A551" s="37"/>
      <c r="B551" s="183"/>
      <c r="C551" s="221" t="s">
        <v>1013</v>
      </c>
      <c r="D551" s="221" t="s">
        <v>192</v>
      </c>
      <c r="E551" s="222" t="s">
        <v>1014</v>
      </c>
      <c r="F551" s="223" t="s">
        <v>1015</v>
      </c>
      <c r="G551" s="224" t="s">
        <v>132</v>
      </c>
      <c r="H551" s="225">
        <v>19.526</v>
      </c>
      <c r="I551" s="226"/>
      <c r="J551" s="227">
        <f>ROUND(I551*H551,2)</f>
        <v>0</v>
      </c>
      <c r="K551" s="223" t="s">
        <v>133</v>
      </c>
      <c r="L551" s="228"/>
      <c r="M551" s="229" t="s">
        <v>1</v>
      </c>
      <c r="N551" s="230" t="s">
        <v>38</v>
      </c>
      <c r="O551" s="76"/>
      <c r="P551" s="193">
        <f>O551*H551</f>
        <v>0</v>
      </c>
      <c r="Q551" s="193">
        <v>0.75</v>
      </c>
      <c r="R551" s="193">
        <f>Q551*H551</f>
        <v>14.644500000000001</v>
      </c>
      <c r="S551" s="193">
        <v>0</v>
      </c>
      <c r="T551" s="194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5" t="s">
        <v>316</v>
      </c>
      <c r="AT551" s="195" t="s">
        <v>192</v>
      </c>
      <c r="AU551" s="195" t="s">
        <v>83</v>
      </c>
      <c r="AY551" s="18" t="s">
        <v>127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8" t="s">
        <v>81</v>
      </c>
      <c r="BK551" s="196">
        <f>ROUND(I551*H551,2)</f>
        <v>0</v>
      </c>
      <c r="BL551" s="18" t="s">
        <v>219</v>
      </c>
      <c r="BM551" s="195" t="s">
        <v>1016</v>
      </c>
    </row>
    <row r="552" s="13" customFormat="1">
      <c r="A552" s="13"/>
      <c r="B552" s="197"/>
      <c r="C552" s="13"/>
      <c r="D552" s="198" t="s">
        <v>136</v>
      </c>
      <c r="E552" s="199" t="s">
        <v>1</v>
      </c>
      <c r="F552" s="200" t="s">
        <v>1017</v>
      </c>
      <c r="G552" s="13"/>
      <c r="H552" s="201">
        <v>19.526</v>
      </c>
      <c r="I552" s="202"/>
      <c r="J552" s="13"/>
      <c r="K552" s="13"/>
      <c r="L552" s="197"/>
      <c r="M552" s="203"/>
      <c r="N552" s="204"/>
      <c r="O552" s="204"/>
      <c r="P552" s="204"/>
      <c r="Q552" s="204"/>
      <c r="R552" s="204"/>
      <c r="S552" s="204"/>
      <c r="T552" s="20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9" t="s">
        <v>136</v>
      </c>
      <c r="AU552" s="199" t="s">
        <v>83</v>
      </c>
      <c r="AV552" s="13" t="s">
        <v>83</v>
      </c>
      <c r="AW552" s="13" t="s">
        <v>30</v>
      </c>
      <c r="AX552" s="13" t="s">
        <v>81</v>
      </c>
      <c r="AY552" s="199" t="s">
        <v>127</v>
      </c>
    </row>
    <row r="553" s="2" customFormat="1" ht="54" customHeight="1">
      <c r="A553" s="37"/>
      <c r="B553" s="183"/>
      <c r="C553" s="184" t="s">
        <v>1018</v>
      </c>
      <c r="D553" s="184" t="s">
        <v>129</v>
      </c>
      <c r="E553" s="185" t="s">
        <v>1019</v>
      </c>
      <c r="F553" s="186" t="s">
        <v>1020</v>
      </c>
      <c r="G553" s="187" t="s">
        <v>132</v>
      </c>
      <c r="H553" s="188">
        <v>6.0540000000000003</v>
      </c>
      <c r="I553" s="189"/>
      <c r="J553" s="190">
        <f>ROUND(I553*H553,2)</f>
        <v>0</v>
      </c>
      <c r="K553" s="186" t="s">
        <v>133</v>
      </c>
      <c r="L553" s="38"/>
      <c r="M553" s="191" t="s">
        <v>1</v>
      </c>
      <c r="N553" s="192" t="s">
        <v>38</v>
      </c>
      <c r="O553" s="76"/>
      <c r="P553" s="193">
        <f>O553*H553</f>
        <v>0</v>
      </c>
      <c r="Q553" s="193">
        <v>0</v>
      </c>
      <c r="R553" s="193">
        <f>Q553*H553</f>
        <v>0</v>
      </c>
      <c r="S553" s="193">
        <v>0</v>
      </c>
      <c r="T553" s="194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5" t="s">
        <v>219</v>
      </c>
      <c r="AT553" s="195" t="s">
        <v>129</v>
      </c>
      <c r="AU553" s="195" t="s">
        <v>83</v>
      </c>
      <c r="AY553" s="18" t="s">
        <v>127</v>
      </c>
      <c r="BE553" s="196">
        <f>IF(N553="základní",J553,0)</f>
        <v>0</v>
      </c>
      <c r="BF553" s="196">
        <f>IF(N553="snížená",J553,0)</f>
        <v>0</v>
      </c>
      <c r="BG553" s="196">
        <f>IF(N553="zákl. přenesená",J553,0)</f>
        <v>0</v>
      </c>
      <c r="BH553" s="196">
        <f>IF(N553="sníž. přenesená",J553,0)</f>
        <v>0</v>
      </c>
      <c r="BI553" s="196">
        <f>IF(N553="nulová",J553,0)</f>
        <v>0</v>
      </c>
      <c r="BJ553" s="18" t="s">
        <v>81</v>
      </c>
      <c r="BK553" s="196">
        <f>ROUND(I553*H553,2)</f>
        <v>0</v>
      </c>
      <c r="BL553" s="18" t="s">
        <v>219</v>
      </c>
      <c r="BM553" s="195" t="s">
        <v>1021</v>
      </c>
    </row>
    <row r="554" s="13" customFormat="1">
      <c r="A554" s="13"/>
      <c r="B554" s="197"/>
      <c r="C554" s="13"/>
      <c r="D554" s="198" t="s">
        <v>136</v>
      </c>
      <c r="E554" s="199" t="s">
        <v>1</v>
      </c>
      <c r="F554" s="200" t="s">
        <v>1022</v>
      </c>
      <c r="G554" s="13"/>
      <c r="H554" s="201">
        <v>6.0540000000000003</v>
      </c>
      <c r="I554" s="202"/>
      <c r="J554" s="13"/>
      <c r="K554" s="13"/>
      <c r="L554" s="197"/>
      <c r="M554" s="203"/>
      <c r="N554" s="204"/>
      <c r="O554" s="204"/>
      <c r="P554" s="204"/>
      <c r="Q554" s="204"/>
      <c r="R554" s="204"/>
      <c r="S554" s="204"/>
      <c r="T554" s="20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9" t="s">
        <v>136</v>
      </c>
      <c r="AU554" s="199" t="s">
        <v>83</v>
      </c>
      <c r="AV554" s="13" t="s">
        <v>83</v>
      </c>
      <c r="AW554" s="13" t="s">
        <v>30</v>
      </c>
      <c r="AX554" s="13" t="s">
        <v>73</v>
      </c>
      <c r="AY554" s="199" t="s">
        <v>127</v>
      </c>
    </row>
    <row r="555" s="14" customFormat="1">
      <c r="A555" s="14"/>
      <c r="B555" s="206"/>
      <c r="C555" s="14"/>
      <c r="D555" s="198" t="s">
        <v>136</v>
      </c>
      <c r="E555" s="207" t="s">
        <v>1</v>
      </c>
      <c r="F555" s="208" t="s">
        <v>142</v>
      </c>
      <c r="G555" s="14"/>
      <c r="H555" s="209">
        <v>6.0540000000000003</v>
      </c>
      <c r="I555" s="210"/>
      <c r="J555" s="14"/>
      <c r="K555" s="14"/>
      <c r="L555" s="206"/>
      <c r="M555" s="211"/>
      <c r="N555" s="212"/>
      <c r="O555" s="212"/>
      <c r="P555" s="212"/>
      <c r="Q555" s="212"/>
      <c r="R555" s="212"/>
      <c r="S555" s="212"/>
      <c r="T555" s="21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7" t="s">
        <v>136</v>
      </c>
      <c r="AU555" s="207" t="s">
        <v>83</v>
      </c>
      <c r="AV555" s="14" t="s">
        <v>134</v>
      </c>
      <c r="AW555" s="14" t="s">
        <v>30</v>
      </c>
      <c r="AX555" s="14" t="s">
        <v>81</v>
      </c>
      <c r="AY555" s="207" t="s">
        <v>127</v>
      </c>
    </row>
    <row r="556" s="2" customFormat="1" ht="14.4" customHeight="1">
      <c r="A556" s="37"/>
      <c r="B556" s="183"/>
      <c r="C556" s="221" t="s">
        <v>1023</v>
      </c>
      <c r="D556" s="221" t="s">
        <v>192</v>
      </c>
      <c r="E556" s="222" t="s">
        <v>1024</v>
      </c>
      <c r="F556" s="223" t="s">
        <v>1025</v>
      </c>
      <c r="G556" s="224" t="s">
        <v>237</v>
      </c>
      <c r="H556" s="225">
        <v>12.108000000000001</v>
      </c>
      <c r="I556" s="226"/>
      <c r="J556" s="227">
        <f>ROUND(I556*H556,2)</f>
        <v>0</v>
      </c>
      <c r="K556" s="223" t="s">
        <v>133</v>
      </c>
      <c r="L556" s="228"/>
      <c r="M556" s="229" t="s">
        <v>1</v>
      </c>
      <c r="N556" s="230" t="s">
        <v>38</v>
      </c>
      <c r="O556" s="76"/>
      <c r="P556" s="193">
        <f>O556*H556</f>
        <v>0</v>
      </c>
      <c r="Q556" s="193">
        <v>1</v>
      </c>
      <c r="R556" s="193">
        <f>Q556*H556</f>
        <v>12.108000000000001</v>
      </c>
      <c r="S556" s="193">
        <v>0</v>
      </c>
      <c r="T556" s="194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95" t="s">
        <v>316</v>
      </c>
      <c r="AT556" s="195" t="s">
        <v>192</v>
      </c>
      <c r="AU556" s="195" t="s">
        <v>83</v>
      </c>
      <c r="AY556" s="18" t="s">
        <v>127</v>
      </c>
      <c r="BE556" s="196">
        <f>IF(N556="základní",J556,0)</f>
        <v>0</v>
      </c>
      <c r="BF556" s="196">
        <f>IF(N556="snížená",J556,0)</f>
        <v>0</v>
      </c>
      <c r="BG556" s="196">
        <f>IF(N556="zákl. přenesená",J556,0)</f>
        <v>0</v>
      </c>
      <c r="BH556" s="196">
        <f>IF(N556="sníž. přenesená",J556,0)</f>
        <v>0</v>
      </c>
      <c r="BI556" s="196">
        <f>IF(N556="nulová",J556,0)</f>
        <v>0</v>
      </c>
      <c r="BJ556" s="18" t="s">
        <v>81</v>
      </c>
      <c r="BK556" s="196">
        <f>ROUND(I556*H556,2)</f>
        <v>0</v>
      </c>
      <c r="BL556" s="18" t="s">
        <v>219</v>
      </c>
      <c r="BM556" s="195" t="s">
        <v>1026</v>
      </c>
    </row>
    <row r="557" s="13" customFormat="1">
      <c r="A557" s="13"/>
      <c r="B557" s="197"/>
      <c r="C557" s="13"/>
      <c r="D557" s="198" t="s">
        <v>136</v>
      </c>
      <c r="E557" s="199" t="s">
        <v>1</v>
      </c>
      <c r="F557" s="200" t="s">
        <v>1027</v>
      </c>
      <c r="G557" s="13"/>
      <c r="H557" s="201">
        <v>12.108000000000001</v>
      </c>
      <c r="I557" s="202"/>
      <c r="J557" s="13"/>
      <c r="K557" s="13"/>
      <c r="L557" s="197"/>
      <c r="M557" s="203"/>
      <c r="N557" s="204"/>
      <c r="O557" s="204"/>
      <c r="P557" s="204"/>
      <c r="Q557" s="204"/>
      <c r="R557" s="204"/>
      <c r="S557" s="204"/>
      <c r="T557" s="20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9" t="s">
        <v>136</v>
      </c>
      <c r="AU557" s="199" t="s">
        <v>83</v>
      </c>
      <c r="AV557" s="13" t="s">
        <v>83</v>
      </c>
      <c r="AW557" s="13" t="s">
        <v>30</v>
      </c>
      <c r="AX557" s="13" t="s">
        <v>81</v>
      </c>
      <c r="AY557" s="199" t="s">
        <v>127</v>
      </c>
    </row>
    <row r="558" s="2" customFormat="1" ht="32.4" customHeight="1">
      <c r="A558" s="37"/>
      <c r="B558" s="183"/>
      <c r="C558" s="184" t="s">
        <v>1028</v>
      </c>
      <c r="D558" s="184" t="s">
        <v>129</v>
      </c>
      <c r="E558" s="185" t="s">
        <v>1029</v>
      </c>
      <c r="F558" s="186" t="s">
        <v>1030</v>
      </c>
      <c r="G558" s="187" t="s">
        <v>205</v>
      </c>
      <c r="H558" s="188">
        <v>95.980999999999995</v>
      </c>
      <c r="I558" s="189"/>
      <c r="J558" s="190">
        <f>ROUND(I558*H558,2)</f>
        <v>0</v>
      </c>
      <c r="K558" s="186" t="s">
        <v>133</v>
      </c>
      <c r="L558" s="38"/>
      <c r="M558" s="191" t="s">
        <v>1</v>
      </c>
      <c r="N558" s="192" t="s">
        <v>38</v>
      </c>
      <c r="O558" s="76"/>
      <c r="P558" s="193">
        <f>O558*H558</f>
        <v>0</v>
      </c>
      <c r="Q558" s="193">
        <v>2.0000000000000002E-05</v>
      </c>
      <c r="R558" s="193">
        <f>Q558*H558</f>
        <v>0.0019196200000000001</v>
      </c>
      <c r="S558" s="193">
        <v>0</v>
      </c>
      <c r="T558" s="194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95" t="s">
        <v>219</v>
      </c>
      <c r="AT558" s="195" t="s">
        <v>129</v>
      </c>
      <c r="AU558" s="195" t="s">
        <v>83</v>
      </c>
      <c r="AY558" s="18" t="s">
        <v>127</v>
      </c>
      <c r="BE558" s="196">
        <f>IF(N558="základní",J558,0)</f>
        <v>0</v>
      </c>
      <c r="BF558" s="196">
        <f>IF(N558="snížená",J558,0)</f>
        <v>0</v>
      </c>
      <c r="BG558" s="196">
        <f>IF(N558="zákl. přenesená",J558,0)</f>
        <v>0</v>
      </c>
      <c r="BH558" s="196">
        <f>IF(N558="sníž. přenesená",J558,0)</f>
        <v>0</v>
      </c>
      <c r="BI558" s="196">
        <f>IF(N558="nulová",J558,0)</f>
        <v>0</v>
      </c>
      <c r="BJ558" s="18" t="s">
        <v>81</v>
      </c>
      <c r="BK558" s="196">
        <f>ROUND(I558*H558,2)</f>
        <v>0</v>
      </c>
      <c r="BL558" s="18" t="s">
        <v>219</v>
      </c>
      <c r="BM558" s="195" t="s">
        <v>1031</v>
      </c>
    </row>
    <row r="559" s="2" customFormat="1" ht="14.4" customHeight="1">
      <c r="A559" s="37"/>
      <c r="B559" s="183"/>
      <c r="C559" s="221" t="s">
        <v>1032</v>
      </c>
      <c r="D559" s="221" t="s">
        <v>192</v>
      </c>
      <c r="E559" s="222" t="s">
        <v>1033</v>
      </c>
      <c r="F559" s="223" t="s">
        <v>1034</v>
      </c>
      <c r="G559" s="224" t="s">
        <v>205</v>
      </c>
      <c r="H559" s="225">
        <v>105.57899999999999</v>
      </c>
      <c r="I559" s="226"/>
      <c r="J559" s="227">
        <f>ROUND(I559*H559,2)</f>
        <v>0</v>
      </c>
      <c r="K559" s="223" t="s">
        <v>133</v>
      </c>
      <c r="L559" s="228"/>
      <c r="M559" s="229" t="s">
        <v>1</v>
      </c>
      <c r="N559" s="230" t="s">
        <v>38</v>
      </c>
      <c r="O559" s="76"/>
      <c r="P559" s="193">
        <f>O559*H559</f>
        <v>0</v>
      </c>
      <c r="Q559" s="193">
        <v>0.00050000000000000001</v>
      </c>
      <c r="R559" s="193">
        <f>Q559*H559</f>
        <v>0.052789499999999996</v>
      </c>
      <c r="S559" s="193">
        <v>0</v>
      </c>
      <c r="T559" s="194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5" t="s">
        <v>316</v>
      </c>
      <c r="AT559" s="195" t="s">
        <v>192</v>
      </c>
      <c r="AU559" s="195" t="s">
        <v>83</v>
      </c>
      <c r="AY559" s="18" t="s">
        <v>127</v>
      </c>
      <c r="BE559" s="196">
        <f>IF(N559="základní",J559,0)</f>
        <v>0</v>
      </c>
      <c r="BF559" s="196">
        <f>IF(N559="snížená",J559,0)</f>
        <v>0</v>
      </c>
      <c r="BG559" s="196">
        <f>IF(N559="zákl. přenesená",J559,0)</f>
        <v>0</v>
      </c>
      <c r="BH559" s="196">
        <f>IF(N559="sníž. přenesená",J559,0)</f>
        <v>0</v>
      </c>
      <c r="BI559" s="196">
        <f>IF(N559="nulová",J559,0)</f>
        <v>0</v>
      </c>
      <c r="BJ559" s="18" t="s">
        <v>81</v>
      </c>
      <c r="BK559" s="196">
        <f>ROUND(I559*H559,2)</f>
        <v>0</v>
      </c>
      <c r="BL559" s="18" t="s">
        <v>219</v>
      </c>
      <c r="BM559" s="195" t="s">
        <v>1035</v>
      </c>
    </row>
    <row r="560" s="13" customFormat="1">
      <c r="A560" s="13"/>
      <c r="B560" s="197"/>
      <c r="C560" s="13"/>
      <c r="D560" s="198" t="s">
        <v>136</v>
      </c>
      <c r="E560" s="199" t="s">
        <v>1</v>
      </c>
      <c r="F560" s="200" t="s">
        <v>1036</v>
      </c>
      <c r="G560" s="13"/>
      <c r="H560" s="201">
        <v>105.57899999999999</v>
      </c>
      <c r="I560" s="202"/>
      <c r="J560" s="13"/>
      <c r="K560" s="13"/>
      <c r="L560" s="197"/>
      <c r="M560" s="203"/>
      <c r="N560" s="204"/>
      <c r="O560" s="204"/>
      <c r="P560" s="204"/>
      <c r="Q560" s="204"/>
      <c r="R560" s="204"/>
      <c r="S560" s="204"/>
      <c r="T560" s="20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9" t="s">
        <v>136</v>
      </c>
      <c r="AU560" s="199" t="s">
        <v>83</v>
      </c>
      <c r="AV560" s="13" t="s">
        <v>83</v>
      </c>
      <c r="AW560" s="13" t="s">
        <v>30</v>
      </c>
      <c r="AX560" s="13" t="s">
        <v>81</v>
      </c>
      <c r="AY560" s="199" t="s">
        <v>127</v>
      </c>
    </row>
    <row r="561" s="2" customFormat="1" ht="43.2" customHeight="1">
      <c r="A561" s="37"/>
      <c r="B561" s="183"/>
      <c r="C561" s="184" t="s">
        <v>1037</v>
      </c>
      <c r="D561" s="184" t="s">
        <v>129</v>
      </c>
      <c r="E561" s="185" t="s">
        <v>1038</v>
      </c>
      <c r="F561" s="186" t="s">
        <v>1039</v>
      </c>
      <c r="G561" s="187" t="s">
        <v>237</v>
      </c>
      <c r="H561" s="188">
        <v>28.738</v>
      </c>
      <c r="I561" s="189"/>
      <c r="J561" s="190">
        <f>ROUND(I561*H561,2)</f>
        <v>0</v>
      </c>
      <c r="K561" s="186" t="s">
        <v>133</v>
      </c>
      <c r="L561" s="38"/>
      <c r="M561" s="191" t="s">
        <v>1</v>
      </c>
      <c r="N561" s="192" t="s">
        <v>38</v>
      </c>
      <c r="O561" s="76"/>
      <c r="P561" s="193">
        <f>O561*H561</f>
        <v>0</v>
      </c>
      <c r="Q561" s="193">
        <v>0</v>
      </c>
      <c r="R561" s="193">
        <f>Q561*H561</f>
        <v>0</v>
      </c>
      <c r="S561" s="193">
        <v>0</v>
      </c>
      <c r="T561" s="194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95" t="s">
        <v>219</v>
      </c>
      <c r="AT561" s="195" t="s">
        <v>129</v>
      </c>
      <c r="AU561" s="195" t="s">
        <v>83</v>
      </c>
      <c r="AY561" s="18" t="s">
        <v>127</v>
      </c>
      <c r="BE561" s="196">
        <f>IF(N561="základní",J561,0)</f>
        <v>0</v>
      </c>
      <c r="BF561" s="196">
        <f>IF(N561="snížená",J561,0)</f>
        <v>0</v>
      </c>
      <c r="BG561" s="196">
        <f>IF(N561="zákl. přenesená",J561,0)</f>
        <v>0</v>
      </c>
      <c r="BH561" s="196">
        <f>IF(N561="sníž. přenesená",J561,0)</f>
        <v>0</v>
      </c>
      <c r="BI561" s="196">
        <f>IF(N561="nulová",J561,0)</f>
        <v>0</v>
      </c>
      <c r="BJ561" s="18" t="s">
        <v>81</v>
      </c>
      <c r="BK561" s="196">
        <f>ROUND(I561*H561,2)</f>
        <v>0</v>
      </c>
      <c r="BL561" s="18" t="s">
        <v>219</v>
      </c>
      <c r="BM561" s="195" t="s">
        <v>1040</v>
      </c>
    </row>
    <row r="562" s="12" customFormat="1" ht="22.8" customHeight="1">
      <c r="A562" s="12"/>
      <c r="B562" s="170"/>
      <c r="C562" s="12"/>
      <c r="D562" s="171" t="s">
        <v>72</v>
      </c>
      <c r="E562" s="181" t="s">
        <v>1041</v>
      </c>
      <c r="F562" s="181" t="s">
        <v>1042</v>
      </c>
      <c r="G562" s="12"/>
      <c r="H562" s="12"/>
      <c r="I562" s="173"/>
      <c r="J562" s="182">
        <f>BK562</f>
        <v>0</v>
      </c>
      <c r="K562" s="12"/>
      <c r="L562" s="170"/>
      <c r="M562" s="175"/>
      <c r="N562" s="176"/>
      <c r="O562" s="176"/>
      <c r="P562" s="177">
        <f>SUM(P563:P594)</f>
        <v>0</v>
      </c>
      <c r="Q562" s="176"/>
      <c r="R562" s="177">
        <f>SUM(R563:R594)</f>
        <v>6.5580069599999993</v>
      </c>
      <c r="S562" s="176"/>
      <c r="T562" s="178">
        <f>SUM(T563:T594)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171" t="s">
        <v>83</v>
      </c>
      <c r="AT562" s="179" t="s">
        <v>72</v>
      </c>
      <c r="AU562" s="179" t="s">
        <v>81</v>
      </c>
      <c r="AY562" s="171" t="s">
        <v>127</v>
      </c>
      <c r="BK562" s="180">
        <f>SUM(BK563:BK594)</f>
        <v>0</v>
      </c>
    </row>
    <row r="563" s="2" customFormat="1" ht="32.4" customHeight="1">
      <c r="A563" s="37"/>
      <c r="B563" s="183"/>
      <c r="C563" s="184" t="s">
        <v>1043</v>
      </c>
      <c r="D563" s="184" t="s">
        <v>129</v>
      </c>
      <c r="E563" s="185" t="s">
        <v>1044</v>
      </c>
      <c r="F563" s="186" t="s">
        <v>1045</v>
      </c>
      <c r="G563" s="187" t="s">
        <v>188</v>
      </c>
      <c r="H563" s="188">
        <v>216.34</v>
      </c>
      <c r="I563" s="189"/>
      <c r="J563" s="190">
        <f>ROUND(I563*H563,2)</f>
        <v>0</v>
      </c>
      <c r="K563" s="186" t="s">
        <v>133</v>
      </c>
      <c r="L563" s="38"/>
      <c r="M563" s="191" t="s">
        <v>1</v>
      </c>
      <c r="N563" s="192" t="s">
        <v>38</v>
      </c>
      <c r="O563" s="76"/>
      <c r="P563" s="193">
        <f>O563*H563</f>
        <v>0</v>
      </c>
      <c r="Q563" s="193">
        <v>0</v>
      </c>
      <c r="R563" s="193">
        <f>Q563*H563</f>
        <v>0</v>
      </c>
      <c r="S563" s="193">
        <v>0</v>
      </c>
      <c r="T563" s="194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5" t="s">
        <v>219</v>
      </c>
      <c r="AT563" s="195" t="s">
        <v>129</v>
      </c>
      <c r="AU563" s="195" t="s">
        <v>83</v>
      </c>
      <c r="AY563" s="18" t="s">
        <v>127</v>
      </c>
      <c r="BE563" s="196">
        <f>IF(N563="základní",J563,0)</f>
        <v>0</v>
      </c>
      <c r="BF563" s="196">
        <f>IF(N563="snížená",J563,0)</f>
        <v>0</v>
      </c>
      <c r="BG563" s="196">
        <f>IF(N563="zákl. přenesená",J563,0)</f>
        <v>0</v>
      </c>
      <c r="BH563" s="196">
        <f>IF(N563="sníž. přenesená",J563,0)</f>
        <v>0</v>
      </c>
      <c r="BI563" s="196">
        <f>IF(N563="nulová",J563,0)</f>
        <v>0</v>
      </c>
      <c r="BJ563" s="18" t="s">
        <v>81</v>
      </c>
      <c r="BK563" s="196">
        <f>ROUND(I563*H563,2)</f>
        <v>0</v>
      </c>
      <c r="BL563" s="18" t="s">
        <v>219</v>
      </c>
      <c r="BM563" s="195" t="s">
        <v>1046</v>
      </c>
    </row>
    <row r="564" s="13" customFormat="1">
      <c r="A564" s="13"/>
      <c r="B564" s="197"/>
      <c r="C564" s="13"/>
      <c r="D564" s="198" t="s">
        <v>136</v>
      </c>
      <c r="E564" s="199" t="s">
        <v>1</v>
      </c>
      <c r="F564" s="200" t="s">
        <v>652</v>
      </c>
      <c r="G564" s="13"/>
      <c r="H564" s="201">
        <v>216.34</v>
      </c>
      <c r="I564" s="202"/>
      <c r="J564" s="13"/>
      <c r="K564" s="13"/>
      <c r="L564" s="197"/>
      <c r="M564" s="203"/>
      <c r="N564" s="204"/>
      <c r="O564" s="204"/>
      <c r="P564" s="204"/>
      <c r="Q564" s="204"/>
      <c r="R564" s="204"/>
      <c r="S564" s="204"/>
      <c r="T564" s="20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9" t="s">
        <v>136</v>
      </c>
      <c r="AU564" s="199" t="s">
        <v>83</v>
      </c>
      <c r="AV564" s="13" t="s">
        <v>83</v>
      </c>
      <c r="AW564" s="13" t="s">
        <v>30</v>
      </c>
      <c r="AX564" s="13" t="s">
        <v>81</v>
      </c>
      <c r="AY564" s="199" t="s">
        <v>127</v>
      </c>
    </row>
    <row r="565" s="2" customFormat="1" ht="21.6" customHeight="1">
      <c r="A565" s="37"/>
      <c r="B565" s="183"/>
      <c r="C565" s="221" t="s">
        <v>1047</v>
      </c>
      <c r="D565" s="221" t="s">
        <v>192</v>
      </c>
      <c r="E565" s="222" t="s">
        <v>1048</v>
      </c>
      <c r="F565" s="223" t="s">
        <v>1049</v>
      </c>
      <c r="G565" s="224" t="s">
        <v>188</v>
      </c>
      <c r="H565" s="225">
        <v>32.466000000000001</v>
      </c>
      <c r="I565" s="226"/>
      <c r="J565" s="227">
        <f>ROUND(I565*H565,2)</f>
        <v>0</v>
      </c>
      <c r="K565" s="223" t="s">
        <v>133</v>
      </c>
      <c r="L565" s="228"/>
      <c r="M565" s="229" t="s">
        <v>1</v>
      </c>
      <c r="N565" s="230" t="s">
        <v>38</v>
      </c>
      <c r="O565" s="76"/>
      <c r="P565" s="193">
        <f>O565*H565</f>
        <v>0</v>
      </c>
      <c r="Q565" s="193">
        <v>0.00089999999999999998</v>
      </c>
      <c r="R565" s="193">
        <f>Q565*H565</f>
        <v>0.0292194</v>
      </c>
      <c r="S565" s="193">
        <v>0</v>
      </c>
      <c r="T565" s="194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5" t="s">
        <v>316</v>
      </c>
      <c r="AT565" s="195" t="s">
        <v>192</v>
      </c>
      <c r="AU565" s="195" t="s">
        <v>83</v>
      </c>
      <c r="AY565" s="18" t="s">
        <v>127</v>
      </c>
      <c r="BE565" s="196">
        <f>IF(N565="základní",J565,0)</f>
        <v>0</v>
      </c>
      <c r="BF565" s="196">
        <f>IF(N565="snížená",J565,0)</f>
        <v>0</v>
      </c>
      <c r="BG565" s="196">
        <f>IF(N565="zákl. přenesená",J565,0)</f>
        <v>0</v>
      </c>
      <c r="BH565" s="196">
        <f>IF(N565="sníž. přenesená",J565,0)</f>
        <v>0</v>
      </c>
      <c r="BI565" s="196">
        <f>IF(N565="nulová",J565,0)</f>
        <v>0</v>
      </c>
      <c r="BJ565" s="18" t="s">
        <v>81</v>
      </c>
      <c r="BK565" s="196">
        <f>ROUND(I565*H565,2)</f>
        <v>0</v>
      </c>
      <c r="BL565" s="18" t="s">
        <v>219</v>
      </c>
      <c r="BM565" s="195" t="s">
        <v>1050</v>
      </c>
    </row>
    <row r="566" s="13" customFormat="1">
      <c r="A566" s="13"/>
      <c r="B566" s="197"/>
      <c r="C566" s="13"/>
      <c r="D566" s="198" t="s">
        <v>136</v>
      </c>
      <c r="E566" s="199" t="s">
        <v>1</v>
      </c>
      <c r="F566" s="200" t="s">
        <v>1051</v>
      </c>
      <c r="G566" s="13"/>
      <c r="H566" s="201">
        <v>32.466000000000001</v>
      </c>
      <c r="I566" s="202"/>
      <c r="J566" s="13"/>
      <c r="K566" s="13"/>
      <c r="L566" s="197"/>
      <c r="M566" s="203"/>
      <c r="N566" s="204"/>
      <c r="O566" s="204"/>
      <c r="P566" s="204"/>
      <c r="Q566" s="204"/>
      <c r="R566" s="204"/>
      <c r="S566" s="204"/>
      <c r="T566" s="20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9" t="s">
        <v>136</v>
      </c>
      <c r="AU566" s="199" t="s">
        <v>83</v>
      </c>
      <c r="AV566" s="13" t="s">
        <v>83</v>
      </c>
      <c r="AW566" s="13" t="s">
        <v>30</v>
      </c>
      <c r="AX566" s="13" t="s">
        <v>81</v>
      </c>
      <c r="AY566" s="199" t="s">
        <v>127</v>
      </c>
    </row>
    <row r="567" s="2" customFormat="1" ht="21.6" customHeight="1">
      <c r="A567" s="37"/>
      <c r="B567" s="183"/>
      <c r="C567" s="221" t="s">
        <v>1052</v>
      </c>
      <c r="D567" s="221" t="s">
        <v>192</v>
      </c>
      <c r="E567" s="222" t="s">
        <v>1053</v>
      </c>
      <c r="F567" s="223" t="s">
        <v>1054</v>
      </c>
      <c r="G567" s="224" t="s">
        <v>188</v>
      </c>
      <c r="H567" s="225">
        <v>421.84800000000001</v>
      </c>
      <c r="I567" s="226"/>
      <c r="J567" s="227">
        <f>ROUND(I567*H567,2)</f>
        <v>0</v>
      </c>
      <c r="K567" s="223" t="s">
        <v>133</v>
      </c>
      <c r="L567" s="228"/>
      <c r="M567" s="229" t="s">
        <v>1</v>
      </c>
      <c r="N567" s="230" t="s">
        <v>38</v>
      </c>
      <c r="O567" s="76"/>
      <c r="P567" s="193">
        <f>O567*H567</f>
        <v>0</v>
      </c>
      <c r="Q567" s="193">
        <v>0.0018</v>
      </c>
      <c r="R567" s="193">
        <f>Q567*H567</f>
        <v>0.75932639999999996</v>
      </c>
      <c r="S567" s="193">
        <v>0</v>
      </c>
      <c r="T567" s="194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5" t="s">
        <v>316</v>
      </c>
      <c r="AT567" s="195" t="s">
        <v>192</v>
      </c>
      <c r="AU567" s="195" t="s">
        <v>83</v>
      </c>
      <c r="AY567" s="18" t="s">
        <v>127</v>
      </c>
      <c r="BE567" s="196">
        <f>IF(N567="základní",J567,0)</f>
        <v>0</v>
      </c>
      <c r="BF567" s="196">
        <f>IF(N567="snížená",J567,0)</f>
        <v>0</v>
      </c>
      <c r="BG567" s="196">
        <f>IF(N567="zákl. přenesená",J567,0)</f>
        <v>0</v>
      </c>
      <c r="BH567" s="196">
        <f>IF(N567="sníž. přenesená",J567,0)</f>
        <v>0</v>
      </c>
      <c r="BI567" s="196">
        <f>IF(N567="nulová",J567,0)</f>
        <v>0</v>
      </c>
      <c r="BJ567" s="18" t="s">
        <v>81</v>
      </c>
      <c r="BK567" s="196">
        <f>ROUND(I567*H567,2)</f>
        <v>0</v>
      </c>
      <c r="BL567" s="18" t="s">
        <v>219</v>
      </c>
      <c r="BM567" s="195" t="s">
        <v>1055</v>
      </c>
    </row>
    <row r="568" s="13" customFormat="1">
      <c r="A568" s="13"/>
      <c r="B568" s="197"/>
      <c r="C568" s="13"/>
      <c r="D568" s="198" t="s">
        <v>136</v>
      </c>
      <c r="E568" s="199" t="s">
        <v>1</v>
      </c>
      <c r="F568" s="200" t="s">
        <v>1056</v>
      </c>
      <c r="G568" s="13"/>
      <c r="H568" s="201">
        <v>421.84800000000001</v>
      </c>
      <c r="I568" s="202"/>
      <c r="J568" s="13"/>
      <c r="K568" s="13"/>
      <c r="L568" s="197"/>
      <c r="M568" s="203"/>
      <c r="N568" s="204"/>
      <c r="O568" s="204"/>
      <c r="P568" s="204"/>
      <c r="Q568" s="204"/>
      <c r="R568" s="204"/>
      <c r="S568" s="204"/>
      <c r="T568" s="20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199" t="s">
        <v>136</v>
      </c>
      <c r="AU568" s="199" t="s">
        <v>83</v>
      </c>
      <c r="AV568" s="13" t="s">
        <v>83</v>
      </c>
      <c r="AW568" s="13" t="s">
        <v>30</v>
      </c>
      <c r="AX568" s="13" t="s">
        <v>81</v>
      </c>
      <c r="AY568" s="199" t="s">
        <v>127</v>
      </c>
    </row>
    <row r="569" s="2" customFormat="1" ht="21.6" customHeight="1">
      <c r="A569" s="37"/>
      <c r="B569" s="183"/>
      <c r="C569" s="184" t="s">
        <v>1057</v>
      </c>
      <c r="D569" s="184" t="s">
        <v>129</v>
      </c>
      <c r="E569" s="185" t="s">
        <v>1058</v>
      </c>
      <c r="F569" s="186" t="s">
        <v>1059</v>
      </c>
      <c r="G569" s="187" t="s">
        <v>205</v>
      </c>
      <c r="H569" s="188">
        <v>177.32499999999999</v>
      </c>
      <c r="I569" s="189"/>
      <c r="J569" s="190">
        <f>ROUND(I569*H569,2)</f>
        <v>0</v>
      </c>
      <c r="K569" s="186" t="s">
        <v>133</v>
      </c>
      <c r="L569" s="38"/>
      <c r="M569" s="191" t="s">
        <v>1</v>
      </c>
      <c r="N569" s="192" t="s">
        <v>38</v>
      </c>
      <c r="O569" s="76"/>
      <c r="P569" s="193">
        <f>O569*H569</f>
        <v>0</v>
      </c>
      <c r="Q569" s="193">
        <v>0</v>
      </c>
      <c r="R569" s="193">
        <f>Q569*H569</f>
        <v>0</v>
      </c>
      <c r="S569" s="193">
        <v>0</v>
      </c>
      <c r="T569" s="194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5" t="s">
        <v>219</v>
      </c>
      <c r="AT569" s="195" t="s">
        <v>129</v>
      </c>
      <c r="AU569" s="195" t="s">
        <v>83</v>
      </c>
      <c r="AY569" s="18" t="s">
        <v>127</v>
      </c>
      <c r="BE569" s="196">
        <f>IF(N569="základní",J569,0)</f>
        <v>0</v>
      </c>
      <c r="BF569" s="196">
        <f>IF(N569="snížená",J569,0)</f>
        <v>0</v>
      </c>
      <c r="BG569" s="196">
        <f>IF(N569="zákl. přenesená",J569,0)</f>
        <v>0</v>
      </c>
      <c r="BH569" s="196">
        <f>IF(N569="sníž. přenesená",J569,0)</f>
        <v>0</v>
      </c>
      <c r="BI569" s="196">
        <f>IF(N569="nulová",J569,0)</f>
        <v>0</v>
      </c>
      <c r="BJ569" s="18" t="s">
        <v>81</v>
      </c>
      <c r="BK569" s="196">
        <f>ROUND(I569*H569,2)</f>
        <v>0</v>
      </c>
      <c r="BL569" s="18" t="s">
        <v>219</v>
      </c>
      <c r="BM569" s="195" t="s">
        <v>1060</v>
      </c>
    </row>
    <row r="570" s="2" customFormat="1" ht="21.6" customHeight="1">
      <c r="A570" s="37"/>
      <c r="B570" s="183"/>
      <c r="C570" s="221" t="s">
        <v>1061</v>
      </c>
      <c r="D570" s="221" t="s">
        <v>192</v>
      </c>
      <c r="E570" s="222" t="s">
        <v>1062</v>
      </c>
      <c r="F570" s="223" t="s">
        <v>1063</v>
      </c>
      <c r="G570" s="224" t="s">
        <v>205</v>
      </c>
      <c r="H570" s="225">
        <v>1955.058</v>
      </c>
      <c r="I570" s="226"/>
      <c r="J570" s="227">
        <f>ROUND(I570*H570,2)</f>
        <v>0</v>
      </c>
      <c r="K570" s="223" t="s">
        <v>133</v>
      </c>
      <c r="L570" s="228"/>
      <c r="M570" s="229" t="s">
        <v>1</v>
      </c>
      <c r="N570" s="230" t="s">
        <v>38</v>
      </c>
      <c r="O570" s="76"/>
      <c r="P570" s="193">
        <f>O570*H570</f>
        <v>0</v>
      </c>
      <c r="Q570" s="193">
        <v>2.0000000000000002E-05</v>
      </c>
      <c r="R570" s="193">
        <f>Q570*H570</f>
        <v>0.039101160000000003</v>
      </c>
      <c r="S570" s="193">
        <v>0</v>
      </c>
      <c r="T570" s="194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95" t="s">
        <v>316</v>
      </c>
      <c r="AT570" s="195" t="s">
        <v>192</v>
      </c>
      <c r="AU570" s="195" t="s">
        <v>83</v>
      </c>
      <c r="AY570" s="18" t="s">
        <v>127</v>
      </c>
      <c r="BE570" s="196">
        <f>IF(N570="základní",J570,0)</f>
        <v>0</v>
      </c>
      <c r="BF570" s="196">
        <f>IF(N570="snížená",J570,0)</f>
        <v>0</v>
      </c>
      <c r="BG570" s="196">
        <f>IF(N570="zákl. přenesená",J570,0)</f>
        <v>0</v>
      </c>
      <c r="BH570" s="196">
        <f>IF(N570="sníž. přenesená",J570,0)</f>
        <v>0</v>
      </c>
      <c r="BI570" s="196">
        <f>IF(N570="nulová",J570,0)</f>
        <v>0</v>
      </c>
      <c r="BJ570" s="18" t="s">
        <v>81</v>
      </c>
      <c r="BK570" s="196">
        <f>ROUND(I570*H570,2)</f>
        <v>0</v>
      </c>
      <c r="BL570" s="18" t="s">
        <v>219</v>
      </c>
      <c r="BM570" s="195" t="s">
        <v>1064</v>
      </c>
    </row>
    <row r="571" s="13" customFormat="1">
      <c r="A571" s="13"/>
      <c r="B571" s="197"/>
      <c r="C571" s="13"/>
      <c r="D571" s="198" t="s">
        <v>136</v>
      </c>
      <c r="E571" s="199" t="s">
        <v>1</v>
      </c>
      <c r="F571" s="200" t="s">
        <v>1065</v>
      </c>
      <c r="G571" s="13"/>
      <c r="H571" s="201">
        <v>1955.058</v>
      </c>
      <c r="I571" s="202"/>
      <c r="J571" s="13"/>
      <c r="K571" s="13"/>
      <c r="L571" s="197"/>
      <c r="M571" s="203"/>
      <c r="N571" s="204"/>
      <c r="O571" s="204"/>
      <c r="P571" s="204"/>
      <c r="Q571" s="204"/>
      <c r="R571" s="204"/>
      <c r="S571" s="204"/>
      <c r="T571" s="20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9" t="s">
        <v>136</v>
      </c>
      <c r="AU571" s="199" t="s">
        <v>83</v>
      </c>
      <c r="AV571" s="13" t="s">
        <v>83</v>
      </c>
      <c r="AW571" s="13" t="s">
        <v>30</v>
      </c>
      <c r="AX571" s="13" t="s">
        <v>81</v>
      </c>
      <c r="AY571" s="199" t="s">
        <v>127</v>
      </c>
    </row>
    <row r="572" s="2" customFormat="1" ht="32.4" customHeight="1">
      <c r="A572" s="37"/>
      <c r="B572" s="183"/>
      <c r="C572" s="184" t="s">
        <v>1066</v>
      </c>
      <c r="D572" s="184" t="s">
        <v>129</v>
      </c>
      <c r="E572" s="185" t="s">
        <v>1067</v>
      </c>
      <c r="F572" s="186" t="s">
        <v>1068</v>
      </c>
      <c r="G572" s="187" t="s">
        <v>188</v>
      </c>
      <c r="H572" s="188">
        <v>110.43899999999999</v>
      </c>
      <c r="I572" s="189"/>
      <c r="J572" s="190">
        <f>ROUND(I572*H572,2)</f>
        <v>0</v>
      </c>
      <c r="K572" s="186" t="s">
        <v>133</v>
      </c>
      <c r="L572" s="38"/>
      <c r="M572" s="191" t="s">
        <v>1</v>
      </c>
      <c r="N572" s="192" t="s">
        <v>38</v>
      </c>
      <c r="O572" s="76"/>
      <c r="P572" s="193">
        <f>O572*H572</f>
        <v>0</v>
      </c>
      <c r="Q572" s="193">
        <v>0.0060000000000000001</v>
      </c>
      <c r="R572" s="193">
        <f>Q572*H572</f>
        <v>0.66263399999999995</v>
      </c>
      <c r="S572" s="193">
        <v>0</v>
      </c>
      <c r="T572" s="194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95" t="s">
        <v>219</v>
      </c>
      <c r="AT572" s="195" t="s">
        <v>129</v>
      </c>
      <c r="AU572" s="195" t="s">
        <v>83</v>
      </c>
      <c r="AY572" s="18" t="s">
        <v>127</v>
      </c>
      <c r="BE572" s="196">
        <f>IF(N572="základní",J572,0)</f>
        <v>0</v>
      </c>
      <c r="BF572" s="196">
        <f>IF(N572="snížená",J572,0)</f>
        <v>0</v>
      </c>
      <c r="BG572" s="196">
        <f>IF(N572="zákl. přenesená",J572,0)</f>
        <v>0</v>
      </c>
      <c r="BH572" s="196">
        <f>IF(N572="sníž. přenesená",J572,0)</f>
        <v>0</v>
      </c>
      <c r="BI572" s="196">
        <f>IF(N572="nulová",J572,0)</f>
        <v>0</v>
      </c>
      <c r="BJ572" s="18" t="s">
        <v>81</v>
      </c>
      <c r="BK572" s="196">
        <f>ROUND(I572*H572,2)</f>
        <v>0</v>
      </c>
      <c r="BL572" s="18" t="s">
        <v>219</v>
      </c>
      <c r="BM572" s="195" t="s">
        <v>1069</v>
      </c>
    </row>
    <row r="573" s="15" customFormat="1">
      <c r="A573" s="15"/>
      <c r="B573" s="214"/>
      <c r="C573" s="15"/>
      <c r="D573" s="198" t="s">
        <v>136</v>
      </c>
      <c r="E573" s="215" t="s">
        <v>1</v>
      </c>
      <c r="F573" s="216" t="s">
        <v>1070</v>
      </c>
      <c r="G573" s="15"/>
      <c r="H573" s="215" t="s">
        <v>1</v>
      </c>
      <c r="I573" s="217"/>
      <c r="J573" s="15"/>
      <c r="K573" s="15"/>
      <c r="L573" s="214"/>
      <c r="M573" s="218"/>
      <c r="N573" s="219"/>
      <c r="O573" s="219"/>
      <c r="P573" s="219"/>
      <c r="Q573" s="219"/>
      <c r="R573" s="219"/>
      <c r="S573" s="219"/>
      <c r="T573" s="22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15" t="s">
        <v>136</v>
      </c>
      <c r="AU573" s="215" t="s">
        <v>83</v>
      </c>
      <c r="AV573" s="15" t="s">
        <v>81</v>
      </c>
      <c r="AW573" s="15" t="s">
        <v>30</v>
      </c>
      <c r="AX573" s="15" t="s">
        <v>73</v>
      </c>
      <c r="AY573" s="215" t="s">
        <v>127</v>
      </c>
    </row>
    <row r="574" s="13" customFormat="1">
      <c r="A574" s="13"/>
      <c r="B574" s="197"/>
      <c r="C574" s="13"/>
      <c r="D574" s="198" t="s">
        <v>136</v>
      </c>
      <c r="E574" s="199" t="s">
        <v>1</v>
      </c>
      <c r="F574" s="200" t="s">
        <v>1071</v>
      </c>
      <c r="G574" s="13"/>
      <c r="H574" s="201">
        <v>67.218999999999994</v>
      </c>
      <c r="I574" s="202"/>
      <c r="J574" s="13"/>
      <c r="K574" s="13"/>
      <c r="L574" s="197"/>
      <c r="M574" s="203"/>
      <c r="N574" s="204"/>
      <c r="O574" s="204"/>
      <c r="P574" s="204"/>
      <c r="Q574" s="204"/>
      <c r="R574" s="204"/>
      <c r="S574" s="204"/>
      <c r="T574" s="20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9" t="s">
        <v>136</v>
      </c>
      <c r="AU574" s="199" t="s">
        <v>83</v>
      </c>
      <c r="AV574" s="13" t="s">
        <v>83</v>
      </c>
      <c r="AW574" s="13" t="s">
        <v>30</v>
      </c>
      <c r="AX574" s="13" t="s">
        <v>73</v>
      </c>
      <c r="AY574" s="199" t="s">
        <v>127</v>
      </c>
    </row>
    <row r="575" s="13" customFormat="1">
      <c r="A575" s="13"/>
      <c r="B575" s="197"/>
      <c r="C575" s="13"/>
      <c r="D575" s="198" t="s">
        <v>136</v>
      </c>
      <c r="E575" s="199" t="s">
        <v>1</v>
      </c>
      <c r="F575" s="200" t="s">
        <v>1072</v>
      </c>
      <c r="G575" s="13"/>
      <c r="H575" s="201">
        <v>43.219999999999999</v>
      </c>
      <c r="I575" s="202"/>
      <c r="J575" s="13"/>
      <c r="K575" s="13"/>
      <c r="L575" s="197"/>
      <c r="M575" s="203"/>
      <c r="N575" s="204"/>
      <c r="O575" s="204"/>
      <c r="P575" s="204"/>
      <c r="Q575" s="204"/>
      <c r="R575" s="204"/>
      <c r="S575" s="204"/>
      <c r="T575" s="20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9" t="s">
        <v>136</v>
      </c>
      <c r="AU575" s="199" t="s">
        <v>83</v>
      </c>
      <c r="AV575" s="13" t="s">
        <v>83</v>
      </c>
      <c r="AW575" s="13" t="s">
        <v>30</v>
      </c>
      <c r="AX575" s="13" t="s">
        <v>73</v>
      </c>
      <c r="AY575" s="199" t="s">
        <v>127</v>
      </c>
    </row>
    <row r="576" s="14" customFormat="1">
      <c r="A576" s="14"/>
      <c r="B576" s="206"/>
      <c r="C576" s="14"/>
      <c r="D576" s="198" t="s">
        <v>136</v>
      </c>
      <c r="E576" s="207" t="s">
        <v>1</v>
      </c>
      <c r="F576" s="208" t="s">
        <v>142</v>
      </c>
      <c r="G576" s="14"/>
      <c r="H576" s="209">
        <v>110.43899999999999</v>
      </c>
      <c r="I576" s="210"/>
      <c r="J576" s="14"/>
      <c r="K576" s="14"/>
      <c r="L576" s="206"/>
      <c r="M576" s="211"/>
      <c r="N576" s="212"/>
      <c r="O576" s="212"/>
      <c r="P576" s="212"/>
      <c r="Q576" s="212"/>
      <c r="R576" s="212"/>
      <c r="S576" s="212"/>
      <c r="T576" s="21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07" t="s">
        <v>136</v>
      </c>
      <c r="AU576" s="207" t="s">
        <v>83</v>
      </c>
      <c r="AV576" s="14" t="s">
        <v>134</v>
      </c>
      <c r="AW576" s="14" t="s">
        <v>30</v>
      </c>
      <c r="AX576" s="14" t="s">
        <v>81</v>
      </c>
      <c r="AY576" s="207" t="s">
        <v>127</v>
      </c>
    </row>
    <row r="577" s="2" customFormat="1" ht="21.6" customHeight="1">
      <c r="A577" s="37"/>
      <c r="B577" s="183"/>
      <c r="C577" s="221" t="s">
        <v>1073</v>
      </c>
      <c r="D577" s="221" t="s">
        <v>192</v>
      </c>
      <c r="E577" s="222" t="s">
        <v>1074</v>
      </c>
      <c r="F577" s="223" t="s">
        <v>1075</v>
      </c>
      <c r="G577" s="224" t="s">
        <v>132</v>
      </c>
      <c r="H577" s="225">
        <v>3.5289999999999999</v>
      </c>
      <c r="I577" s="226"/>
      <c r="J577" s="227">
        <f>ROUND(I577*H577,2)</f>
        <v>0</v>
      </c>
      <c r="K577" s="223" t="s">
        <v>133</v>
      </c>
      <c r="L577" s="228"/>
      <c r="M577" s="229" t="s">
        <v>1</v>
      </c>
      <c r="N577" s="230" t="s">
        <v>38</v>
      </c>
      <c r="O577" s="76"/>
      <c r="P577" s="193">
        <f>O577*H577</f>
        <v>0</v>
      </c>
      <c r="Q577" s="193">
        <v>0.029999999999999999</v>
      </c>
      <c r="R577" s="193">
        <f>Q577*H577</f>
        <v>0.10586999999999999</v>
      </c>
      <c r="S577" s="193">
        <v>0</v>
      </c>
      <c r="T577" s="194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5" t="s">
        <v>316</v>
      </c>
      <c r="AT577" s="195" t="s">
        <v>192</v>
      </c>
      <c r="AU577" s="195" t="s">
        <v>83</v>
      </c>
      <c r="AY577" s="18" t="s">
        <v>127</v>
      </c>
      <c r="BE577" s="196">
        <f>IF(N577="základní",J577,0)</f>
        <v>0</v>
      </c>
      <c r="BF577" s="196">
        <f>IF(N577="snížená",J577,0)</f>
        <v>0</v>
      </c>
      <c r="BG577" s="196">
        <f>IF(N577="zákl. přenesená",J577,0)</f>
        <v>0</v>
      </c>
      <c r="BH577" s="196">
        <f>IF(N577="sníž. přenesená",J577,0)</f>
        <v>0</v>
      </c>
      <c r="BI577" s="196">
        <f>IF(N577="nulová",J577,0)</f>
        <v>0</v>
      </c>
      <c r="BJ577" s="18" t="s">
        <v>81</v>
      </c>
      <c r="BK577" s="196">
        <f>ROUND(I577*H577,2)</f>
        <v>0</v>
      </c>
      <c r="BL577" s="18" t="s">
        <v>219</v>
      </c>
      <c r="BM577" s="195" t="s">
        <v>1076</v>
      </c>
    </row>
    <row r="578" s="13" customFormat="1">
      <c r="A578" s="13"/>
      <c r="B578" s="197"/>
      <c r="C578" s="13"/>
      <c r="D578" s="198" t="s">
        <v>136</v>
      </c>
      <c r="E578" s="199" t="s">
        <v>1</v>
      </c>
      <c r="F578" s="200" t="s">
        <v>1077</v>
      </c>
      <c r="G578" s="13"/>
      <c r="H578" s="201">
        <v>3.5289999999999999</v>
      </c>
      <c r="I578" s="202"/>
      <c r="J578" s="13"/>
      <c r="K578" s="13"/>
      <c r="L578" s="197"/>
      <c r="M578" s="203"/>
      <c r="N578" s="204"/>
      <c r="O578" s="204"/>
      <c r="P578" s="204"/>
      <c r="Q578" s="204"/>
      <c r="R578" s="204"/>
      <c r="S578" s="204"/>
      <c r="T578" s="20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9" t="s">
        <v>136</v>
      </c>
      <c r="AU578" s="199" t="s">
        <v>83</v>
      </c>
      <c r="AV578" s="13" t="s">
        <v>83</v>
      </c>
      <c r="AW578" s="13" t="s">
        <v>30</v>
      </c>
      <c r="AX578" s="13" t="s">
        <v>73</v>
      </c>
      <c r="AY578" s="199" t="s">
        <v>127</v>
      </c>
    </row>
    <row r="579" s="14" customFormat="1">
      <c r="A579" s="14"/>
      <c r="B579" s="206"/>
      <c r="C579" s="14"/>
      <c r="D579" s="198" t="s">
        <v>136</v>
      </c>
      <c r="E579" s="207" t="s">
        <v>1</v>
      </c>
      <c r="F579" s="208" t="s">
        <v>142</v>
      </c>
      <c r="G579" s="14"/>
      <c r="H579" s="209">
        <v>3.5289999999999999</v>
      </c>
      <c r="I579" s="210"/>
      <c r="J579" s="14"/>
      <c r="K579" s="14"/>
      <c r="L579" s="206"/>
      <c r="M579" s="211"/>
      <c r="N579" s="212"/>
      <c r="O579" s="212"/>
      <c r="P579" s="212"/>
      <c r="Q579" s="212"/>
      <c r="R579" s="212"/>
      <c r="S579" s="212"/>
      <c r="T579" s="21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07" t="s">
        <v>136</v>
      </c>
      <c r="AU579" s="207" t="s">
        <v>83</v>
      </c>
      <c r="AV579" s="14" t="s">
        <v>134</v>
      </c>
      <c r="AW579" s="14" t="s">
        <v>30</v>
      </c>
      <c r="AX579" s="14" t="s">
        <v>81</v>
      </c>
      <c r="AY579" s="207" t="s">
        <v>127</v>
      </c>
    </row>
    <row r="580" s="2" customFormat="1" ht="21.6" customHeight="1">
      <c r="A580" s="37"/>
      <c r="B580" s="183"/>
      <c r="C580" s="221" t="s">
        <v>1078</v>
      </c>
      <c r="D580" s="221" t="s">
        <v>192</v>
      </c>
      <c r="E580" s="222" t="s">
        <v>1079</v>
      </c>
      <c r="F580" s="223" t="s">
        <v>1080</v>
      </c>
      <c r="G580" s="224" t="s">
        <v>188</v>
      </c>
      <c r="H580" s="225">
        <v>47.542000000000002</v>
      </c>
      <c r="I580" s="226"/>
      <c r="J580" s="227">
        <f>ROUND(I580*H580,2)</f>
        <v>0</v>
      </c>
      <c r="K580" s="223" t="s">
        <v>133</v>
      </c>
      <c r="L580" s="228"/>
      <c r="M580" s="229" t="s">
        <v>1</v>
      </c>
      <c r="N580" s="230" t="s">
        <v>38</v>
      </c>
      <c r="O580" s="76"/>
      <c r="P580" s="193">
        <f>O580*H580</f>
        <v>0</v>
      </c>
      <c r="Q580" s="193">
        <v>0.0025000000000000001</v>
      </c>
      <c r="R580" s="193">
        <f>Q580*H580</f>
        <v>0.118855</v>
      </c>
      <c r="S580" s="193">
        <v>0</v>
      </c>
      <c r="T580" s="194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5" t="s">
        <v>316</v>
      </c>
      <c r="AT580" s="195" t="s">
        <v>192</v>
      </c>
      <c r="AU580" s="195" t="s">
        <v>83</v>
      </c>
      <c r="AY580" s="18" t="s">
        <v>127</v>
      </c>
      <c r="BE580" s="196">
        <f>IF(N580="základní",J580,0)</f>
        <v>0</v>
      </c>
      <c r="BF580" s="196">
        <f>IF(N580="snížená",J580,0)</f>
        <v>0</v>
      </c>
      <c r="BG580" s="196">
        <f>IF(N580="zákl. přenesená",J580,0)</f>
        <v>0</v>
      </c>
      <c r="BH580" s="196">
        <f>IF(N580="sníž. přenesená",J580,0)</f>
        <v>0</v>
      </c>
      <c r="BI580" s="196">
        <f>IF(N580="nulová",J580,0)</f>
        <v>0</v>
      </c>
      <c r="BJ580" s="18" t="s">
        <v>81</v>
      </c>
      <c r="BK580" s="196">
        <f>ROUND(I580*H580,2)</f>
        <v>0</v>
      </c>
      <c r="BL580" s="18" t="s">
        <v>219</v>
      </c>
      <c r="BM580" s="195" t="s">
        <v>1081</v>
      </c>
    </row>
    <row r="581" s="13" customFormat="1">
      <c r="A581" s="13"/>
      <c r="B581" s="197"/>
      <c r="C581" s="13"/>
      <c r="D581" s="198" t="s">
        <v>136</v>
      </c>
      <c r="E581" s="199" t="s">
        <v>1</v>
      </c>
      <c r="F581" s="200" t="s">
        <v>1082</v>
      </c>
      <c r="G581" s="13"/>
      <c r="H581" s="201">
        <v>47.542000000000002</v>
      </c>
      <c r="I581" s="202"/>
      <c r="J581" s="13"/>
      <c r="K581" s="13"/>
      <c r="L581" s="197"/>
      <c r="M581" s="203"/>
      <c r="N581" s="204"/>
      <c r="O581" s="204"/>
      <c r="P581" s="204"/>
      <c r="Q581" s="204"/>
      <c r="R581" s="204"/>
      <c r="S581" s="204"/>
      <c r="T581" s="20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9" t="s">
        <v>136</v>
      </c>
      <c r="AU581" s="199" t="s">
        <v>83</v>
      </c>
      <c r="AV581" s="13" t="s">
        <v>83</v>
      </c>
      <c r="AW581" s="13" t="s">
        <v>30</v>
      </c>
      <c r="AX581" s="13" t="s">
        <v>81</v>
      </c>
      <c r="AY581" s="199" t="s">
        <v>127</v>
      </c>
    </row>
    <row r="582" s="2" customFormat="1" ht="43.2" customHeight="1">
      <c r="A582" s="37"/>
      <c r="B582" s="183"/>
      <c r="C582" s="184" t="s">
        <v>1083</v>
      </c>
      <c r="D582" s="184" t="s">
        <v>129</v>
      </c>
      <c r="E582" s="185" t="s">
        <v>1084</v>
      </c>
      <c r="F582" s="186" t="s">
        <v>1085</v>
      </c>
      <c r="G582" s="187" t="s">
        <v>188</v>
      </c>
      <c r="H582" s="188">
        <v>959.25</v>
      </c>
      <c r="I582" s="189"/>
      <c r="J582" s="190">
        <f>ROUND(I582*H582,2)</f>
        <v>0</v>
      </c>
      <c r="K582" s="186" t="s">
        <v>133</v>
      </c>
      <c r="L582" s="38"/>
      <c r="M582" s="191" t="s">
        <v>1</v>
      </c>
      <c r="N582" s="192" t="s">
        <v>38</v>
      </c>
      <c r="O582" s="76"/>
      <c r="P582" s="193">
        <f>O582*H582</f>
        <v>0</v>
      </c>
      <c r="Q582" s="193">
        <v>0.0020400000000000001</v>
      </c>
      <c r="R582" s="193">
        <f>Q582*H582</f>
        <v>1.9568700000000001</v>
      </c>
      <c r="S582" s="193">
        <v>0</v>
      </c>
      <c r="T582" s="194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95" t="s">
        <v>219</v>
      </c>
      <c r="AT582" s="195" t="s">
        <v>129</v>
      </c>
      <c r="AU582" s="195" t="s">
        <v>83</v>
      </c>
      <c r="AY582" s="18" t="s">
        <v>127</v>
      </c>
      <c r="BE582" s="196">
        <f>IF(N582="základní",J582,0)</f>
        <v>0</v>
      </c>
      <c r="BF582" s="196">
        <f>IF(N582="snížená",J582,0)</f>
        <v>0</v>
      </c>
      <c r="BG582" s="196">
        <f>IF(N582="zákl. přenesená",J582,0)</f>
        <v>0</v>
      </c>
      <c r="BH582" s="196">
        <f>IF(N582="sníž. přenesená",J582,0)</f>
        <v>0</v>
      </c>
      <c r="BI582" s="196">
        <f>IF(N582="nulová",J582,0)</f>
        <v>0</v>
      </c>
      <c r="BJ582" s="18" t="s">
        <v>81</v>
      </c>
      <c r="BK582" s="196">
        <f>ROUND(I582*H582,2)</f>
        <v>0</v>
      </c>
      <c r="BL582" s="18" t="s">
        <v>219</v>
      </c>
      <c r="BM582" s="195" t="s">
        <v>1086</v>
      </c>
    </row>
    <row r="583" s="13" customFormat="1">
      <c r="A583" s="13"/>
      <c r="B583" s="197"/>
      <c r="C583" s="13"/>
      <c r="D583" s="198" t="s">
        <v>136</v>
      </c>
      <c r="E583" s="199" t="s">
        <v>1</v>
      </c>
      <c r="F583" s="200" t="s">
        <v>1087</v>
      </c>
      <c r="G583" s="13"/>
      <c r="H583" s="201">
        <v>959.25</v>
      </c>
      <c r="I583" s="202"/>
      <c r="J583" s="13"/>
      <c r="K583" s="13"/>
      <c r="L583" s="197"/>
      <c r="M583" s="203"/>
      <c r="N583" s="204"/>
      <c r="O583" s="204"/>
      <c r="P583" s="204"/>
      <c r="Q583" s="204"/>
      <c r="R583" s="204"/>
      <c r="S583" s="204"/>
      <c r="T583" s="20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9" t="s">
        <v>136</v>
      </c>
      <c r="AU583" s="199" t="s">
        <v>83</v>
      </c>
      <c r="AV583" s="13" t="s">
        <v>83</v>
      </c>
      <c r="AW583" s="13" t="s">
        <v>30</v>
      </c>
      <c r="AX583" s="13" t="s">
        <v>81</v>
      </c>
      <c r="AY583" s="199" t="s">
        <v>127</v>
      </c>
    </row>
    <row r="584" s="2" customFormat="1" ht="21.6" customHeight="1">
      <c r="A584" s="37"/>
      <c r="B584" s="183"/>
      <c r="C584" s="221" t="s">
        <v>1088</v>
      </c>
      <c r="D584" s="221" t="s">
        <v>192</v>
      </c>
      <c r="E584" s="222" t="s">
        <v>1089</v>
      </c>
      <c r="F584" s="223" t="s">
        <v>1090</v>
      </c>
      <c r="G584" s="224" t="s">
        <v>188</v>
      </c>
      <c r="H584" s="225">
        <v>335.73700000000002</v>
      </c>
      <c r="I584" s="226"/>
      <c r="J584" s="227">
        <f>ROUND(I584*H584,2)</f>
        <v>0</v>
      </c>
      <c r="K584" s="223" t="s">
        <v>133</v>
      </c>
      <c r="L584" s="228"/>
      <c r="M584" s="229" t="s">
        <v>1</v>
      </c>
      <c r="N584" s="230" t="s">
        <v>38</v>
      </c>
      <c r="O584" s="76"/>
      <c r="P584" s="193">
        <f>O584*H584</f>
        <v>0</v>
      </c>
      <c r="Q584" s="193">
        <v>0.0030000000000000001</v>
      </c>
      <c r="R584" s="193">
        <f>Q584*H584</f>
        <v>1.0072110000000001</v>
      </c>
      <c r="S584" s="193">
        <v>0</v>
      </c>
      <c r="T584" s="194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5" t="s">
        <v>316</v>
      </c>
      <c r="AT584" s="195" t="s">
        <v>192</v>
      </c>
      <c r="AU584" s="195" t="s">
        <v>83</v>
      </c>
      <c r="AY584" s="18" t="s">
        <v>127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8" t="s">
        <v>81</v>
      </c>
      <c r="BK584" s="196">
        <f>ROUND(I584*H584,2)</f>
        <v>0</v>
      </c>
      <c r="BL584" s="18" t="s">
        <v>219</v>
      </c>
      <c r="BM584" s="195" t="s">
        <v>1091</v>
      </c>
    </row>
    <row r="585" s="13" customFormat="1">
      <c r="A585" s="13"/>
      <c r="B585" s="197"/>
      <c r="C585" s="13"/>
      <c r="D585" s="198" t="s">
        <v>136</v>
      </c>
      <c r="E585" s="199" t="s">
        <v>1</v>
      </c>
      <c r="F585" s="200" t="s">
        <v>1092</v>
      </c>
      <c r="G585" s="13"/>
      <c r="H585" s="201">
        <v>335.73700000000002</v>
      </c>
      <c r="I585" s="202"/>
      <c r="J585" s="13"/>
      <c r="K585" s="13"/>
      <c r="L585" s="197"/>
      <c r="M585" s="203"/>
      <c r="N585" s="204"/>
      <c r="O585" s="204"/>
      <c r="P585" s="204"/>
      <c r="Q585" s="204"/>
      <c r="R585" s="204"/>
      <c r="S585" s="204"/>
      <c r="T585" s="20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9" t="s">
        <v>136</v>
      </c>
      <c r="AU585" s="199" t="s">
        <v>83</v>
      </c>
      <c r="AV585" s="13" t="s">
        <v>83</v>
      </c>
      <c r="AW585" s="13" t="s">
        <v>30</v>
      </c>
      <c r="AX585" s="13" t="s">
        <v>81</v>
      </c>
      <c r="AY585" s="199" t="s">
        <v>127</v>
      </c>
    </row>
    <row r="586" s="2" customFormat="1" ht="21.6" customHeight="1">
      <c r="A586" s="37"/>
      <c r="B586" s="183"/>
      <c r="C586" s="221" t="s">
        <v>1093</v>
      </c>
      <c r="D586" s="221" t="s">
        <v>192</v>
      </c>
      <c r="E586" s="222" t="s">
        <v>1094</v>
      </c>
      <c r="F586" s="223" t="s">
        <v>1095</v>
      </c>
      <c r="G586" s="224" t="s">
        <v>188</v>
      </c>
      <c r="H586" s="225">
        <v>335.73700000000002</v>
      </c>
      <c r="I586" s="226"/>
      <c r="J586" s="227">
        <f>ROUND(I586*H586,2)</f>
        <v>0</v>
      </c>
      <c r="K586" s="223" t="s">
        <v>133</v>
      </c>
      <c r="L586" s="228"/>
      <c r="M586" s="229" t="s">
        <v>1</v>
      </c>
      <c r="N586" s="230" t="s">
        <v>38</v>
      </c>
      <c r="O586" s="76"/>
      <c r="P586" s="193">
        <f>O586*H586</f>
        <v>0</v>
      </c>
      <c r="Q586" s="193">
        <v>0.0028</v>
      </c>
      <c r="R586" s="193">
        <f>Q586*H586</f>
        <v>0.94006360000000011</v>
      </c>
      <c r="S586" s="193">
        <v>0</v>
      </c>
      <c r="T586" s="194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195" t="s">
        <v>316</v>
      </c>
      <c r="AT586" s="195" t="s">
        <v>192</v>
      </c>
      <c r="AU586" s="195" t="s">
        <v>83</v>
      </c>
      <c r="AY586" s="18" t="s">
        <v>127</v>
      </c>
      <c r="BE586" s="196">
        <f>IF(N586="základní",J586,0)</f>
        <v>0</v>
      </c>
      <c r="BF586" s="196">
        <f>IF(N586="snížená",J586,0)</f>
        <v>0</v>
      </c>
      <c r="BG586" s="196">
        <f>IF(N586="zákl. přenesená",J586,0)</f>
        <v>0</v>
      </c>
      <c r="BH586" s="196">
        <f>IF(N586="sníž. přenesená",J586,0)</f>
        <v>0</v>
      </c>
      <c r="BI586" s="196">
        <f>IF(N586="nulová",J586,0)</f>
        <v>0</v>
      </c>
      <c r="BJ586" s="18" t="s">
        <v>81</v>
      </c>
      <c r="BK586" s="196">
        <f>ROUND(I586*H586,2)</f>
        <v>0</v>
      </c>
      <c r="BL586" s="18" t="s">
        <v>219</v>
      </c>
      <c r="BM586" s="195" t="s">
        <v>1096</v>
      </c>
    </row>
    <row r="587" s="13" customFormat="1">
      <c r="A587" s="13"/>
      <c r="B587" s="197"/>
      <c r="C587" s="13"/>
      <c r="D587" s="198" t="s">
        <v>136</v>
      </c>
      <c r="E587" s="199" t="s">
        <v>1</v>
      </c>
      <c r="F587" s="200" t="s">
        <v>1092</v>
      </c>
      <c r="G587" s="13"/>
      <c r="H587" s="201">
        <v>335.73700000000002</v>
      </c>
      <c r="I587" s="202"/>
      <c r="J587" s="13"/>
      <c r="K587" s="13"/>
      <c r="L587" s="197"/>
      <c r="M587" s="203"/>
      <c r="N587" s="204"/>
      <c r="O587" s="204"/>
      <c r="P587" s="204"/>
      <c r="Q587" s="204"/>
      <c r="R587" s="204"/>
      <c r="S587" s="204"/>
      <c r="T587" s="20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9" t="s">
        <v>136</v>
      </c>
      <c r="AU587" s="199" t="s">
        <v>83</v>
      </c>
      <c r="AV587" s="13" t="s">
        <v>83</v>
      </c>
      <c r="AW587" s="13" t="s">
        <v>30</v>
      </c>
      <c r="AX587" s="13" t="s">
        <v>81</v>
      </c>
      <c r="AY587" s="199" t="s">
        <v>127</v>
      </c>
    </row>
    <row r="588" s="2" customFormat="1" ht="21.6" customHeight="1">
      <c r="A588" s="37"/>
      <c r="B588" s="183"/>
      <c r="C588" s="221" t="s">
        <v>1097</v>
      </c>
      <c r="D588" s="221" t="s">
        <v>192</v>
      </c>
      <c r="E588" s="222" t="s">
        <v>1098</v>
      </c>
      <c r="F588" s="223" t="s">
        <v>1099</v>
      </c>
      <c r="G588" s="224" t="s">
        <v>132</v>
      </c>
      <c r="H588" s="225">
        <v>41.966999999999999</v>
      </c>
      <c r="I588" s="226"/>
      <c r="J588" s="227">
        <f>ROUND(I588*H588,2)</f>
        <v>0</v>
      </c>
      <c r="K588" s="223" t="s">
        <v>133</v>
      </c>
      <c r="L588" s="228"/>
      <c r="M588" s="229" t="s">
        <v>1</v>
      </c>
      <c r="N588" s="230" t="s">
        <v>38</v>
      </c>
      <c r="O588" s="76"/>
      <c r="P588" s="193">
        <f>O588*H588</f>
        <v>0</v>
      </c>
      <c r="Q588" s="193">
        <v>0.02</v>
      </c>
      <c r="R588" s="193">
        <f>Q588*H588</f>
        <v>0.83933999999999998</v>
      </c>
      <c r="S588" s="193">
        <v>0</v>
      </c>
      <c r="T588" s="194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95" t="s">
        <v>316</v>
      </c>
      <c r="AT588" s="195" t="s">
        <v>192</v>
      </c>
      <c r="AU588" s="195" t="s">
        <v>83</v>
      </c>
      <c r="AY588" s="18" t="s">
        <v>127</v>
      </c>
      <c r="BE588" s="196">
        <f>IF(N588="základní",J588,0)</f>
        <v>0</v>
      </c>
      <c r="BF588" s="196">
        <f>IF(N588="snížená",J588,0)</f>
        <v>0</v>
      </c>
      <c r="BG588" s="196">
        <f>IF(N588="zákl. přenesená",J588,0)</f>
        <v>0</v>
      </c>
      <c r="BH588" s="196">
        <f>IF(N588="sníž. přenesená",J588,0)</f>
        <v>0</v>
      </c>
      <c r="BI588" s="196">
        <f>IF(N588="nulová",J588,0)</f>
        <v>0</v>
      </c>
      <c r="BJ588" s="18" t="s">
        <v>81</v>
      </c>
      <c r="BK588" s="196">
        <f>ROUND(I588*H588,2)</f>
        <v>0</v>
      </c>
      <c r="BL588" s="18" t="s">
        <v>219</v>
      </c>
      <c r="BM588" s="195" t="s">
        <v>1100</v>
      </c>
    </row>
    <row r="589" s="13" customFormat="1">
      <c r="A589" s="13"/>
      <c r="B589" s="197"/>
      <c r="C589" s="13"/>
      <c r="D589" s="198" t="s">
        <v>136</v>
      </c>
      <c r="E589" s="199" t="s">
        <v>1</v>
      </c>
      <c r="F589" s="200" t="s">
        <v>1101</v>
      </c>
      <c r="G589" s="13"/>
      <c r="H589" s="201">
        <v>41.966999999999999</v>
      </c>
      <c r="I589" s="202"/>
      <c r="J589" s="13"/>
      <c r="K589" s="13"/>
      <c r="L589" s="197"/>
      <c r="M589" s="203"/>
      <c r="N589" s="204"/>
      <c r="O589" s="204"/>
      <c r="P589" s="204"/>
      <c r="Q589" s="204"/>
      <c r="R589" s="204"/>
      <c r="S589" s="204"/>
      <c r="T589" s="20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9" t="s">
        <v>136</v>
      </c>
      <c r="AU589" s="199" t="s">
        <v>83</v>
      </c>
      <c r="AV589" s="13" t="s">
        <v>83</v>
      </c>
      <c r="AW589" s="13" t="s">
        <v>30</v>
      </c>
      <c r="AX589" s="13" t="s">
        <v>81</v>
      </c>
      <c r="AY589" s="199" t="s">
        <v>127</v>
      </c>
    </row>
    <row r="590" s="2" customFormat="1" ht="43.2" customHeight="1">
      <c r="A590" s="37"/>
      <c r="B590" s="183"/>
      <c r="C590" s="184" t="s">
        <v>1102</v>
      </c>
      <c r="D590" s="184" t="s">
        <v>129</v>
      </c>
      <c r="E590" s="185" t="s">
        <v>1103</v>
      </c>
      <c r="F590" s="186" t="s">
        <v>1104</v>
      </c>
      <c r="G590" s="187" t="s">
        <v>188</v>
      </c>
      <c r="H590" s="188">
        <v>216.34</v>
      </c>
      <c r="I590" s="189"/>
      <c r="J590" s="190">
        <f>ROUND(I590*H590,2)</f>
        <v>0</v>
      </c>
      <c r="K590" s="186" t="s">
        <v>133</v>
      </c>
      <c r="L590" s="38"/>
      <c r="M590" s="191" t="s">
        <v>1</v>
      </c>
      <c r="N590" s="192" t="s">
        <v>38</v>
      </c>
      <c r="O590" s="76"/>
      <c r="P590" s="193">
        <f>O590*H590</f>
        <v>0</v>
      </c>
      <c r="Q590" s="193">
        <v>0</v>
      </c>
      <c r="R590" s="193">
        <f>Q590*H590</f>
        <v>0</v>
      </c>
      <c r="S590" s="193">
        <v>0</v>
      </c>
      <c r="T590" s="194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95" t="s">
        <v>219</v>
      </c>
      <c r="AT590" s="195" t="s">
        <v>129</v>
      </c>
      <c r="AU590" s="195" t="s">
        <v>83</v>
      </c>
      <c r="AY590" s="18" t="s">
        <v>127</v>
      </c>
      <c r="BE590" s="196">
        <f>IF(N590="základní",J590,0)</f>
        <v>0</v>
      </c>
      <c r="BF590" s="196">
        <f>IF(N590="snížená",J590,0)</f>
        <v>0</v>
      </c>
      <c r="BG590" s="196">
        <f>IF(N590="zákl. přenesená",J590,0)</f>
        <v>0</v>
      </c>
      <c r="BH590" s="196">
        <f>IF(N590="sníž. přenesená",J590,0)</f>
        <v>0</v>
      </c>
      <c r="BI590" s="196">
        <f>IF(N590="nulová",J590,0)</f>
        <v>0</v>
      </c>
      <c r="BJ590" s="18" t="s">
        <v>81</v>
      </c>
      <c r="BK590" s="196">
        <f>ROUND(I590*H590,2)</f>
        <v>0</v>
      </c>
      <c r="BL590" s="18" t="s">
        <v>219</v>
      </c>
      <c r="BM590" s="195" t="s">
        <v>1105</v>
      </c>
    </row>
    <row r="591" s="13" customFormat="1">
      <c r="A591" s="13"/>
      <c r="B591" s="197"/>
      <c r="C591" s="13"/>
      <c r="D591" s="198" t="s">
        <v>136</v>
      </c>
      <c r="E591" s="199" t="s">
        <v>1</v>
      </c>
      <c r="F591" s="200" t="s">
        <v>652</v>
      </c>
      <c r="G591" s="13"/>
      <c r="H591" s="201">
        <v>216.34</v>
      </c>
      <c r="I591" s="202"/>
      <c r="J591" s="13"/>
      <c r="K591" s="13"/>
      <c r="L591" s="197"/>
      <c r="M591" s="203"/>
      <c r="N591" s="204"/>
      <c r="O591" s="204"/>
      <c r="P591" s="204"/>
      <c r="Q591" s="204"/>
      <c r="R591" s="204"/>
      <c r="S591" s="204"/>
      <c r="T591" s="20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9" t="s">
        <v>136</v>
      </c>
      <c r="AU591" s="199" t="s">
        <v>83</v>
      </c>
      <c r="AV591" s="13" t="s">
        <v>83</v>
      </c>
      <c r="AW591" s="13" t="s">
        <v>30</v>
      </c>
      <c r="AX591" s="13" t="s">
        <v>81</v>
      </c>
      <c r="AY591" s="199" t="s">
        <v>127</v>
      </c>
    </row>
    <row r="592" s="2" customFormat="1" ht="14.4" customHeight="1">
      <c r="A592" s="37"/>
      <c r="B592" s="183"/>
      <c r="C592" s="221" t="s">
        <v>1106</v>
      </c>
      <c r="D592" s="221" t="s">
        <v>192</v>
      </c>
      <c r="E592" s="222" t="s">
        <v>1107</v>
      </c>
      <c r="F592" s="223" t="s">
        <v>1108</v>
      </c>
      <c r="G592" s="224" t="s">
        <v>188</v>
      </c>
      <c r="H592" s="225">
        <v>248.791</v>
      </c>
      <c r="I592" s="226"/>
      <c r="J592" s="227">
        <f>ROUND(I592*H592,2)</f>
        <v>0</v>
      </c>
      <c r="K592" s="223" t="s">
        <v>133</v>
      </c>
      <c r="L592" s="228"/>
      <c r="M592" s="229" t="s">
        <v>1</v>
      </c>
      <c r="N592" s="230" t="s">
        <v>38</v>
      </c>
      <c r="O592" s="76"/>
      <c r="P592" s="193">
        <f>O592*H592</f>
        <v>0</v>
      </c>
      <c r="Q592" s="193">
        <v>0.00040000000000000002</v>
      </c>
      <c r="R592" s="193">
        <f>Q592*H592</f>
        <v>0.099516400000000005</v>
      </c>
      <c r="S592" s="193">
        <v>0</v>
      </c>
      <c r="T592" s="194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5" t="s">
        <v>316</v>
      </c>
      <c r="AT592" s="195" t="s">
        <v>192</v>
      </c>
      <c r="AU592" s="195" t="s">
        <v>83</v>
      </c>
      <c r="AY592" s="18" t="s">
        <v>127</v>
      </c>
      <c r="BE592" s="196">
        <f>IF(N592="základní",J592,0)</f>
        <v>0</v>
      </c>
      <c r="BF592" s="196">
        <f>IF(N592="snížená",J592,0)</f>
        <v>0</v>
      </c>
      <c r="BG592" s="196">
        <f>IF(N592="zákl. přenesená",J592,0)</f>
        <v>0</v>
      </c>
      <c r="BH592" s="196">
        <f>IF(N592="sníž. přenesená",J592,0)</f>
        <v>0</v>
      </c>
      <c r="BI592" s="196">
        <f>IF(N592="nulová",J592,0)</f>
        <v>0</v>
      </c>
      <c r="BJ592" s="18" t="s">
        <v>81</v>
      </c>
      <c r="BK592" s="196">
        <f>ROUND(I592*H592,2)</f>
        <v>0</v>
      </c>
      <c r="BL592" s="18" t="s">
        <v>219</v>
      </c>
      <c r="BM592" s="195" t="s">
        <v>1109</v>
      </c>
    </row>
    <row r="593" s="13" customFormat="1">
      <c r="A593" s="13"/>
      <c r="B593" s="197"/>
      <c r="C593" s="13"/>
      <c r="D593" s="198" t="s">
        <v>136</v>
      </c>
      <c r="E593" s="199" t="s">
        <v>1</v>
      </c>
      <c r="F593" s="200" t="s">
        <v>1110</v>
      </c>
      <c r="G593" s="13"/>
      <c r="H593" s="201">
        <v>248.791</v>
      </c>
      <c r="I593" s="202"/>
      <c r="J593" s="13"/>
      <c r="K593" s="13"/>
      <c r="L593" s="197"/>
      <c r="M593" s="203"/>
      <c r="N593" s="204"/>
      <c r="O593" s="204"/>
      <c r="P593" s="204"/>
      <c r="Q593" s="204"/>
      <c r="R593" s="204"/>
      <c r="S593" s="204"/>
      <c r="T593" s="20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99" t="s">
        <v>136</v>
      </c>
      <c r="AU593" s="199" t="s">
        <v>83</v>
      </c>
      <c r="AV593" s="13" t="s">
        <v>83</v>
      </c>
      <c r="AW593" s="13" t="s">
        <v>30</v>
      </c>
      <c r="AX593" s="13" t="s">
        <v>81</v>
      </c>
      <c r="AY593" s="199" t="s">
        <v>127</v>
      </c>
    </row>
    <row r="594" s="2" customFormat="1" ht="43.2" customHeight="1">
      <c r="A594" s="37"/>
      <c r="B594" s="183"/>
      <c r="C594" s="184" t="s">
        <v>1111</v>
      </c>
      <c r="D594" s="184" t="s">
        <v>129</v>
      </c>
      <c r="E594" s="185" t="s">
        <v>1112</v>
      </c>
      <c r="F594" s="186" t="s">
        <v>1113</v>
      </c>
      <c r="G594" s="187" t="s">
        <v>237</v>
      </c>
      <c r="H594" s="188">
        <v>6.5579999999999998</v>
      </c>
      <c r="I594" s="189"/>
      <c r="J594" s="190">
        <f>ROUND(I594*H594,2)</f>
        <v>0</v>
      </c>
      <c r="K594" s="186" t="s">
        <v>133</v>
      </c>
      <c r="L594" s="38"/>
      <c r="M594" s="191" t="s">
        <v>1</v>
      </c>
      <c r="N594" s="192" t="s">
        <v>38</v>
      </c>
      <c r="O594" s="76"/>
      <c r="P594" s="193">
        <f>O594*H594</f>
        <v>0</v>
      </c>
      <c r="Q594" s="193">
        <v>0</v>
      </c>
      <c r="R594" s="193">
        <f>Q594*H594</f>
        <v>0</v>
      </c>
      <c r="S594" s="193">
        <v>0</v>
      </c>
      <c r="T594" s="194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95" t="s">
        <v>219</v>
      </c>
      <c r="AT594" s="195" t="s">
        <v>129</v>
      </c>
      <c r="AU594" s="195" t="s">
        <v>83</v>
      </c>
      <c r="AY594" s="18" t="s">
        <v>127</v>
      </c>
      <c r="BE594" s="196">
        <f>IF(N594="základní",J594,0)</f>
        <v>0</v>
      </c>
      <c r="BF594" s="196">
        <f>IF(N594="snížená",J594,0)</f>
        <v>0</v>
      </c>
      <c r="BG594" s="196">
        <f>IF(N594="zákl. přenesená",J594,0)</f>
        <v>0</v>
      </c>
      <c r="BH594" s="196">
        <f>IF(N594="sníž. přenesená",J594,0)</f>
        <v>0</v>
      </c>
      <c r="BI594" s="196">
        <f>IF(N594="nulová",J594,0)</f>
        <v>0</v>
      </c>
      <c r="BJ594" s="18" t="s">
        <v>81</v>
      </c>
      <c r="BK594" s="196">
        <f>ROUND(I594*H594,2)</f>
        <v>0</v>
      </c>
      <c r="BL594" s="18" t="s">
        <v>219</v>
      </c>
      <c r="BM594" s="195" t="s">
        <v>1114</v>
      </c>
    </row>
    <row r="595" s="12" customFormat="1" ht="22.8" customHeight="1">
      <c r="A595" s="12"/>
      <c r="B595" s="170"/>
      <c r="C595" s="12"/>
      <c r="D595" s="171" t="s">
        <v>72</v>
      </c>
      <c r="E595" s="181" t="s">
        <v>1115</v>
      </c>
      <c r="F595" s="181" t="s">
        <v>1116</v>
      </c>
      <c r="G595" s="12"/>
      <c r="H595" s="12"/>
      <c r="I595" s="173"/>
      <c r="J595" s="182">
        <f>BK595</f>
        <v>0</v>
      </c>
      <c r="K595" s="12"/>
      <c r="L595" s="170"/>
      <c r="M595" s="175"/>
      <c r="N595" s="176"/>
      <c r="O595" s="176"/>
      <c r="P595" s="177">
        <f>SUM(P596:P603)</f>
        <v>0</v>
      </c>
      <c r="Q595" s="176"/>
      <c r="R595" s="177">
        <f>SUM(R596:R603)</f>
        <v>0.72526245000000011</v>
      </c>
      <c r="S595" s="176"/>
      <c r="T595" s="178">
        <f>SUM(T596:T603)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171" t="s">
        <v>83</v>
      </c>
      <c r="AT595" s="179" t="s">
        <v>72</v>
      </c>
      <c r="AU595" s="179" t="s">
        <v>81</v>
      </c>
      <c r="AY595" s="171" t="s">
        <v>127</v>
      </c>
      <c r="BK595" s="180">
        <f>SUM(BK596:BK603)</f>
        <v>0</v>
      </c>
    </row>
    <row r="596" s="2" customFormat="1" ht="54" customHeight="1">
      <c r="A596" s="37"/>
      <c r="B596" s="183"/>
      <c r="C596" s="184" t="s">
        <v>1117</v>
      </c>
      <c r="D596" s="184" t="s">
        <v>129</v>
      </c>
      <c r="E596" s="185" t="s">
        <v>1118</v>
      </c>
      <c r="F596" s="186" t="s">
        <v>1119</v>
      </c>
      <c r="G596" s="187" t="s">
        <v>188</v>
      </c>
      <c r="H596" s="188">
        <v>8.6050000000000004</v>
      </c>
      <c r="I596" s="189"/>
      <c r="J596" s="190">
        <f>ROUND(I596*H596,2)</f>
        <v>0</v>
      </c>
      <c r="K596" s="186" t="s">
        <v>133</v>
      </c>
      <c r="L596" s="38"/>
      <c r="M596" s="191" t="s">
        <v>1</v>
      </c>
      <c r="N596" s="192" t="s">
        <v>38</v>
      </c>
      <c r="O596" s="76"/>
      <c r="P596" s="193">
        <f>O596*H596</f>
        <v>0</v>
      </c>
      <c r="Q596" s="193">
        <v>0.01223</v>
      </c>
      <c r="R596" s="193">
        <f>Q596*H596</f>
        <v>0.10523915</v>
      </c>
      <c r="S596" s="193">
        <v>0</v>
      </c>
      <c r="T596" s="194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95" t="s">
        <v>219</v>
      </c>
      <c r="AT596" s="195" t="s">
        <v>129</v>
      </c>
      <c r="AU596" s="195" t="s">
        <v>83</v>
      </c>
      <c r="AY596" s="18" t="s">
        <v>127</v>
      </c>
      <c r="BE596" s="196">
        <f>IF(N596="základní",J596,0)</f>
        <v>0</v>
      </c>
      <c r="BF596" s="196">
        <f>IF(N596="snížená",J596,0)</f>
        <v>0</v>
      </c>
      <c r="BG596" s="196">
        <f>IF(N596="zákl. přenesená",J596,0)</f>
        <v>0</v>
      </c>
      <c r="BH596" s="196">
        <f>IF(N596="sníž. přenesená",J596,0)</f>
        <v>0</v>
      </c>
      <c r="BI596" s="196">
        <f>IF(N596="nulová",J596,0)</f>
        <v>0</v>
      </c>
      <c r="BJ596" s="18" t="s">
        <v>81</v>
      </c>
      <c r="BK596" s="196">
        <f>ROUND(I596*H596,2)</f>
        <v>0</v>
      </c>
      <c r="BL596" s="18" t="s">
        <v>219</v>
      </c>
      <c r="BM596" s="195" t="s">
        <v>1120</v>
      </c>
    </row>
    <row r="597" s="13" customFormat="1">
      <c r="A597" s="13"/>
      <c r="B597" s="197"/>
      <c r="C597" s="13"/>
      <c r="D597" s="198" t="s">
        <v>136</v>
      </c>
      <c r="E597" s="199" t="s">
        <v>1</v>
      </c>
      <c r="F597" s="200" t="s">
        <v>1121</v>
      </c>
      <c r="G597" s="13"/>
      <c r="H597" s="201">
        <v>8.6050000000000004</v>
      </c>
      <c r="I597" s="202"/>
      <c r="J597" s="13"/>
      <c r="K597" s="13"/>
      <c r="L597" s="197"/>
      <c r="M597" s="203"/>
      <c r="N597" s="204"/>
      <c r="O597" s="204"/>
      <c r="P597" s="204"/>
      <c r="Q597" s="204"/>
      <c r="R597" s="204"/>
      <c r="S597" s="204"/>
      <c r="T597" s="20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99" t="s">
        <v>136</v>
      </c>
      <c r="AU597" s="199" t="s">
        <v>83</v>
      </c>
      <c r="AV597" s="13" t="s">
        <v>83</v>
      </c>
      <c r="AW597" s="13" t="s">
        <v>30</v>
      </c>
      <c r="AX597" s="13" t="s">
        <v>81</v>
      </c>
      <c r="AY597" s="199" t="s">
        <v>127</v>
      </c>
    </row>
    <row r="598" s="2" customFormat="1" ht="54" customHeight="1">
      <c r="A598" s="37"/>
      <c r="B598" s="183"/>
      <c r="C598" s="184" t="s">
        <v>1122</v>
      </c>
      <c r="D598" s="184" t="s">
        <v>129</v>
      </c>
      <c r="E598" s="185" t="s">
        <v>1123</v>
      </c>
      <c r="F598" s="186" t="s">
        <v>1124</v>
      </c>
      <c r="G598" s="187" t="s">
        <v>188</v>
      </c>
      <c r="H598" s="188">
        <v>44.770000000000003</v>
      </c>
      <c r="I598" s="189"/>
      <c r="J598" s="190">
        <f>ROUND(I598*H598,2)</f>
        <v>0</v>
      </c>
      <c r="K598" s="186" t="s">
        <v>133</v>
      </c>
      <c r="L598" s="38"/>
      <c r="M598" s="191" t="s">
        <v>1</v>
      </c>
      <c r="N598" s="192" t="s">
        <v>38</v>
      </c>
      <c r="O598" s="76"/>
      <c r="P598" s="193">
        <f>O598*H598</f>
        <v>0</v>
      </c>
      <c r="Q598" s="193">
        <v>0.012540000000000001</v>
      </c>
      <c r="R598" s="193">
        <f>Q598*H598</f>
        <v>0.56141580000000002</v>
      </c>
      <c r="S598" s="193">
        <v>0</v>
      </c>
      <c r="T598" s="194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5" t="s">
        <v>219</v>
      </c>
      <c r="AT598" s="195" t="s">
        <v>129</v>
      </c>
      <c r="AU598" s="195" t="s">
        <v>83</v>
      </c>
      <c r="AY598" s="18" t="s">
        <v>127</v>
      </c>
      <c r="BE598" s="196">
        <f>IF(N598="základní",J598,0)</f>
        <v>0</v>
      </c>
      <c r="BF598" s="196">
        <f>IF(N598="snížená",J598,0)</f>
        <v>0</v>
      </c>
      <c r="BG598" s="196">
        <f>IF(N598="zákl. přenesená",J598,0)</f>
        <v>0</v>
      </c>
      <c r="BH598" s="196">
        <f>IF(N598="sníž. přenesená",J598,0)</f>
        <v>0</v>
      </c>
      <c r="BI598" s="196">
        <f>IF(N598="nulová",J598,0)</f>
        <v>0</v>
      </c>
      <c r="BJ598" s="18" t="s">
        <v>81</v>
      </c>
      <c r="BK598" s="196">
        <f>ROUND(I598*H598,2)</f>
        <v>0</v>
      </c>
      <c r="BL598" s="18" t="s">
        <v>219</v>
      </c>
      <c r="BM598" s="195" t="s">
        <v>1125</v>
      </c>
    </row>
    <row r="599" s="13" customFormat="1">
      <c r="A599" s="13"/>
      <c r="B599" s="197"/>
      <c r="C599" s="13"/>
      <c r="D599" s="198" t="s">
        <v>136</v>
      </c>
      <c r="E599" s="199" t="s">
        <v>1</v>
      </c>
      <c r="F599" s="200" t="s">
        <v>1126</v>
      </c>
      <c r="G599" s="13"/>
      <c r="H599" s="201">
        <v>44.770000000000003</v>
      </c>
      <c r="I599" s="202"/>
      <c r="J599" s="13"/>
      <c r="K599" s="13"/>
      <c r="L599" s="197"/>
      <c r="M599" s="203"/>
      <c r="N599" s="204"/>
      <c r="O599" s="204"/>
      <c r="P599" s="204"/>
      <c r="Q599" s="204"/>
      <c r="R599" s="204"/>
      <c r="S599" s="204"/>
      <c r="T599" s="20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9" t="s">
        <v>136</v>
      </c>
      <c r="AU599" s="199" t="s">
        <v>83</v>
      </c>
      <c r="AV599" s="13" t="s">
        <v>83</v>
      </c>
      <c r="AW599" s="13" t="s">
        <v>30</v>
      </c>
      <c r="AX599" s="13" t="s">
        <v>81</v>
      </c>
      <c r="AY599" s="199" t="s">
        <v>127</v>
      </c>
    </row>
    <row r="600" s="2" customFormat="1" ht="54" customHeight="1">
      <c r="A600" s="37"/>
      <c r="B600" s="183"/>
      <c r="C600" s="184" t="s">
        <v>1127</v>
      </c>
      <c r="D600" s="184" t="s">
        <v>129</v>
      </c>
      <c r="E600" s="185" t="s">
        <v>1128</v>
      </c>
      <c r="F600" s="186" t="s">
        <v>1129</v>
      </c>
      <c r="G600" s="187" t="s">
        <v>188</v>
      </c>
      <c r="H600" s="188">
        <v>4.25</v>
      </c>
      <c r="I600" s="189"/>
      <c r="J600" s="190">
        <f>ROUND(I600*H600,2)</f>
        <v>0</v>
      </c>
      <c r="K600" s="186" t="s">
        <v>133</v>
      </c>
      <c r="L600" s="38"/>
      <c r="M600" s="191" t="s">
        <v>1</v>
      </c>
      <c r="N600" s="192" t="s">
        <v>38</v>
      </c>
      <c r="O600" s="76"/>
      <c r="P600" s="193">
        <f>O600*H600</f>
        <v>0</v>
      </c>
      <c r="Q600" s="193">
        <v>0.01379</v>
      </c>
      <c r="R600" s="193">
        <f>Q600*H600</f>
        <v>0.0586075</v>
      </c>
      <c r="S600" s="193">
        <v>0</v>
      </c>
      <c r="T600" s="194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95" t="s">
        <v>219</v>
      </c>
      <c r="AT600" s="195" t="s">
        <v>129</v>
      </c>
      <c r="AU600" s="195" t="s">
        <v>83</v>
      </c>
      <c r="AY600" s="18" t="s">
        <v>127</v>
      </c>
      <c r="BE600" s="196">
        <f>IF(N600="základní",J600,0)</f>
        <v>0</v>
      </c>
      <c r="BF600" s="196">
        <f>IF(N600="snížená",J600,0)</f>
        <v>0</v>
      </c>
      <c r="BG600" s="196">
        <f>IF(N600="zákl. přenesená",J600,0)</f>
        <v>0</v>
      </c>
      <c r="BH600" s="196">
        <f>IF(N600="sníž. přenesená",J600,0)</f>
        <v>0</v>
      </c>
      <c r="BI600" s="196">
        <f>IF(N600="nulová",J600,0)</f>
        <v>0</v>
      </c>
      <c r="BJ600" s="18" t="s">
        <v>81</v>
      </c>
      <c r="BK600" s="196">
        <f>ROUND(I600*H600,2)</f>
        <v>0</v>
      </c>
      <c r="BL600" s="18" t="s">
        <v>219</v>
      </c>
      <c r="BM600" s="195" t="s">
        <v>1130</v>
      </c>
    </row>
    <row r="601" s="15" customFormat="1">
      <c r="A601" s="15"/>
      <c r="B601" s="214"/>
      <c r="C601" s="15"/>
      <c r="D601" s="198" t="s">
        <v>136</v>
      </c>
      <c r="E601" s="215" t="s">
        <v>1</v>
      </c>
      <c r="F601" s="216" t="s">
        <v>1131</v>
      </c>
      <c r="G601" s="15"/>
      <c r="H601" s="215" t="s">
        <v>1</v>
      </c>
      <c r="I601" s="217"/>
      <c r="J601" s="15"/>
      <c r="K601" s="15"/>
      <c r="L601" s="214"/>
      <c r="M601" s="218"/>
      <c r="N601" s="219"/>
      <c r="O601" s="219"/>
      <c r="P601" s="219"/>
      <c r="Q601" s="219"/>
      <c r="R601" s="219"/>
      <c r="S601" s="219"/>
      <c r="T601" s="220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15" t="s">
        <v>136</v>
      </c>
      <c r="AU601" s="215" t="s">
        <v>83</v>
      </c>
      <c r="AV601" s="15" t="s">
        <v>81</v>
      </c>
      <c r="AW601" s="15" t="s">
        <v>30</v>
      </c>
      <c r="AX601" s="15" t="s">
        <v>73</v>
      </c>
      <c r="AY601" s="215" t="s">
        <v>127</v>
      </c>
    </row>
    <row r="602" s="13" customFormat="1">
      <c r="A602" s="13"/>
      <c r="B602" s="197"/>
      <c r="C602" s="13"/>
      <c r="D602" s="198" t="s">
        <v>136</v>
      </c>
      <c r="E602" s="199" t="s">
        <v>1</v>
      </c>
      <c r="F602" s="200" t="s">
        <v>1132</v>
      </c>
      <c r="G602" s="13"/>
      <c r="H602" s="201">
        <v>4.25</v>
      </c>
      <c r="I602" s="202"/>
      <c r="J602" s="13"/>
      <c r="K602" s="13"/>
      <c r="L602" s="197"/>
      <c r="M602" s="203"/>
      <c r="N602" s="204"/>
      <c r="O602" s="204"/>
      <c r="P602" s="204"/>
      <c r="Q602" s="204"/>
      <c r="R602" s="204"/>
      <c r="S602" s="204"/>
      <c r="T602" s="20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99" t="s">
        <v>136</v>
      </c>
      <c r="AU602" s="199" t="s">
        <v>83</v>
      </c>
      <c r="AV602" s="13" t="s">
        <v>83</v>
      </c>
      <c r="AW602" s="13" t="s">
        <v>30</v>
      </c>
      <c r="AX602" s="13" t="s">
        <v>81</v>
      </c>
      <c r="AY602" s="199" t="s">
        <v>127</v>
      </c>
    </row>
    <row r="603" s="2" customFormat="1" ht="64.8" customHeight="1">
      <c r="A603" s="37"/>
      <c r="B603" s="183"/>
      <c r="C603" s="184" t="s">
        <v>1133</v>
      </c>
      <c r="D603" s="184" t="s">
        <v>129</v>
      </c>
      <c r="E603" s="185" t="s">
        <v>1134</v>
      </c>
      <c r="F603" s="186" t="s">
        <v>1135</v>
      </c>
      <c r="G603" s="187" t="s">
        <v>237</v>
      </c>
      <c r="H603" s="188">
        <v>0.72499999999999998</v>
      </c>
      <c r="I603" s="189"/>
      <c r="J603" s="190">
        <f>ROUND(I603*H603,2)</f>
        <v>0</v>
      </c>
      <c r="K603" s="186" t="s">
        <v>133</v>
      </c>
      <c r="L603" s="38"/>
      <c r="M603" s="191" t="s">
        <v>1</v>
      </c>
      <c r="N603" s="192" t="s">
        <v>38</v>
      </c>
      <c r="O603" s="76"/>
      <c r="P603" s="193">
        <f>O603*H603</f>
        <v>0</v>
      </c>
      <c r="Q603" s="193">
        <v>0</v>
      </c>
      <c r="R603" s="193">
        <f>Q603*H603</f>
        <v>0</v>
      </c>
      <c r="S603" s="193">
        <v>0</v>
      </c>
      <c r="T603" s="194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5" t="s">
        <v>219</v>
      </c>
      <c r="AT603" s="195" t="s">
        <v>129</v>
      </c>
      <c r="AU603" s="195" t="s">
        <v>83</v>
      </c>
      <c r="AY603" s="18" t="s">
        <v>127</v>
      </c>
      <c r="BE603" s="196">
        <f>IF(N603="základní",J603,0)</f>
        <v>0</v>
      </c>
      <c r="BF603" s="196">
        <f>IF(N603="snížená",J603,0)</f>
        <v>0</v>
      </c>
      <c r="BG603" s="196">
        <f>IF(N603="zákl. přenesená",J603,0)</f>
        <v>0</v>
      </c>
      <c r="BH603" s="196">
        <f>IF(N603="sníž. přenesená",J603,0)</f>
        <v>0</v>
      </c>
      <c r="BI603" s="196">
        <f>IF(N603="nulová",J603,0)</f>
        <v>0</v>
      </c>
      <c r="BJ603" s="18" t="s">
        <v>81</v>
      </c>
      <c r="BK603" s="196">
        <f>ROUND(I603*H603,2)</f>
        <v>0</v>
      </c>
      <c r="BL603" s="18" t="s">
        <v>219</v>
      </c>
      <c r="BM603" s="195" t="s">
        <v>1136</v>
      </c>
    </row>
    <row r="604" s="12" customFormat="1" ht="22.8" customHeight="1">
      <c r="A604" s="12"/>
      <c r="B604" s="170"/>
      <c r="C604" s="12"/>
      <c r="D604" s="171" t="s">
        <v>72</v>
      </c>
      <c r="E604" s="181" t="s">
        <v>1137</v>
      </c>
      <c r="F604" s="181" t="s">
        <v>1138</v>
      </c>
      <c r="G604" s="12"/>
      <c r="H604" s="12"/>
      <c r="I604" s="173"/>
      <c r="J604" s="182">
        <f>BK604</f>
        <v>0</v>
      </c>
      <c r="K604" s="12"/>
      <c r="L604" s="170"/>
      <c r="M604" s="175"/>
      <c r="N604" s="176"/>
      <c r="O604" s="176"/>
      <c r="P604" s="177">
        <f>SUM(P605:P612)</f>
        <v>0</v>
      </c>
      <c r="Q604" s="176"/>
      <c r="R604" s="177">
        <f>SUM(R605:R612)</f>
        <v>0.29925800000000002</v>
      </c>
      <c r="S604" s="176"/>
      <c r="T604" s="178">
        <f>SUM(T605:T612)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171" t="s">
        <v>83</v>
      </c>
      <c r="AT604" s="179" t="s">
        <v>72</v>
      </c>
      <c r="AU604" s="179" t="s">
        <v>81</v>
      </c>
      <c r="AY604" s="171" t="s">
        <v>127</v>
      </c>
      <c r="BK604" s="180">
        <f>SUM(BK605:BK612)</f>
        <v>0</v>
      </c>
    </row>
    <row r="605" s="2" customFormat="1" ht="32.4" customHeight="1">
      <c r="A605" s="37"/>
      <c r="B605" s="183"/>
      <c r="C605" s="184" t="s">
        <v>1139</v>
      </c>
      <c r="D605" s="184" t="s">
        <v>129</v>
      </c>
      <c r="E605" s="185" t="s">
        <v>1140</v>
      </c>
      <c r="F605" s="186" t="s">
        <v>1141</v>
      </c>
      <c r="G605" s="187" t="s">
        <v>205</v>
      </c>
      <c r="H605" s="188">
        <v>63.200000000000003</v>
      </c>
      <c r="I605" s="189"/>
      <c r="J605" s="190">
        <f>ROUND(I605*H605,2)</f>
        <v>0</v>
      </c>
      <c r="K605" s="186" t="s">
        <v>133</v>
      </c>
      <c r="L605" s="38"/>
      <c r="M605" s="191" t="s">
        <v>1</v>
      </c>
      <c r="N605" s="192" t="s">
        <v>38</v>
      </c>
      <c r="O605" s="76"/>
      <c r="P605" s="193">
        <f>O605*H605</f>
        <v>0</v>
      </c>
      <c r="Q605" s="193">
        <v>0.00347</v>
      </c>
      <c r="R605" s="193">
        <f>Q605*H605</f>
        <v>0.219304</v>
      </c>
      <c r="S605" s="193">
        <v>0</v>
      </c>
      <c r="T605" s="194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5" t="s">
        <v>219</v>
      </c>
      <c r="AT605" s="195" t="s">
        <v>129</v>
      </c>
      <c r="AU605" s="195" t="s">
        <v>83</v>
      </c>
      <c r="AY605" s="18" t="s">
        <v>127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8" t="s">
        <v>81</v>
      </c>
      <c r="BK605" s="196">
        <f>ROUND(I605*H605,2)</f>
        <v>0</v>
      </c>
      <c r="BL605" s="18" t="s">
        <v>219</v>
      </c>
      <c r="BM605" s="195" t="s">
        <v>1142</v>
      </c>
    </row>
    <row r="606" s="13" customFormat="1">
      <c r="A606" s="13"/>
      <c r="B606" s="197"/>
      <c r="C606" s="13"/>
      <c r="D606" s="198" t="s">
        <v>136</v>
      </c>
      <c r="E606" s="199" t="s">
        <v>1</v>
      </c>
      <c r="F606" s="200" t="s">
        <v>1143</v>
      </c>
      <c r="G606" s="13"/>
      <c r="H606" s="201">
        <v>63.200000000000003</v>
      </c>
      <c r="I606" s="202"/>
      <c r="J606" s="13"/>
      <c r="K606" s="13"/>
      <c r="L606" s="197"/>
      <c r="M606" s="203"/>
      <c r="N606" s="204"/>
      <c r="O606" s="204"/>
      <c r="P606" s="204"/>
      <c r="Q606" s="204"/>
      <c r="R606" s="204"/>
      <c r="S606" s="204"/>
      <c r="T606" s="20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99" t="s">
        <v>136</v>
      </c>
      <c r="AU606" s="199" t="s">
        <v>83</v>
      </c>
      <c r="AV606" s="13" t="s">
        <v>83</v>
      </c>
      <c r="AW606" s="13" t="s">
        <v>30</v>
      </c>
      <c r="AX606" s="13" t="s">
        <v>73</v>
      </c>
      <c r="AY606" s="199" t="s">
        <v>127</v>
      </c>
    </row>
    <row r="607" s="14" customFormat="1">
      <c r="A607" s="14"/>
      <c r="B607" s="206"/>
      <c r="C607" s="14"/>
      <c r="D607" s="198" t="s">
        <v>136</v>
      </c>
      <c r="E607" s="207" t="s">
        <v>1</v>
      </c>
      <c r="F607" s="208" t="s">
        <v>142</v>
      </c>
      <c r="G607" s="14"/>
      <c r="H607" s="209">
        <v>63.200000000000003</v>
      </c>
      <c r="I607" s="210"/>
      <c r="J607" s="14"/>
      <c r="K607" s="14"/>
      <c r="L607" s="206"/>
      <c r="M607" s="211"/>
      <c r="N607" s="212"/>
      <c r="O607" s="212"/>
      <c r="P607" s="212"/>
      <c r="Q607" s="212"/>
      <c r="R607" s="212"/>
      <c r="S607" s="212"/>
      <c r="T607" s="21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07" t="s">
        <v>136</v>
      </c>
      <c r="AU607" s="207" t="s">
        <v>83</v>
      </c>
      <c r="AV607" s="14" t="s">
        <v>134</v>
      </c>
      <c r="AW607" s="14" t="s">
        <v>30</v>
      </c>
      <c r="AX607" s="14" t="s">
        <v>81</v>
      </c>
      <c r="AY607" s="207" t="s">
        <v>127</v>
      </c>
    </row>
    <row r="608" s="2" customFormat="1" ht="32.4" customHeight="1">
      <c r="A608" s="37"/>
      <c r="B608" s="183"/>
      <c r="C608" s="184" t="s">
        <v>1144</v>
      </c>
      <c r="D608" s="184" t="s">
        <v>129</v>
      </c>
      <c r="E608" s="185" t="s">
        <v>1145</v>
      </c>
      <c r="F608" s="186" t="s">
        <v>1146</v>
      </c>
      <c r="G608" s="187" t="s">
        <v>205</v>
      </c>
      <c r="H608" s="188">
        <v>7</v>
      </c>
      <c r="I608" s="189"/>
      <c r="J608" s="190">
        <f>ROUND(I608*H608,2)</f>
        <v>0</v>
      </c>
      <c r="K608" s="186" t="s">
        <v>133</v>
      </c>
      <c r="L608" s="38"/>
      <c r="M608" s="191" t="s">
        <v>1</v>
      </c>
      <c r="N608" s="192" t="s">
        <v>38</v>
      </c>
      <c r="O608" s="76"/>
      <c r="P608" s="193">
        <f>O608*H608</f>
        <v>0</v>
      </c>
      <c r="Q608" s="193">
        <v>0.0078600000000000007</v>
      </c>
      <c r="R608" s="193">
        <f>Q608*H608</f>
        <v>0.055020000000000006</v>
      </c>
      <c r="S608" s="193">
        <v>0</v>
      </c>
      <c r="T608" s="194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195" t="s">
        <v>219</v>
      </c>
      <c r="AT608" s="195" t="s">
        <v>129</v>
      </c>
      <c r="AU608" s="195" t="s">
        <v>83</v>
      </c>
      <c r="AY608" s="18" t="s">
        <v>127</v>
      </c>
      <c r="BE608" s="196">
        <f>IF(N608="základní",J608,0)</f>
        <v>0</v>
      </c>
      <c r="BF608" s="196">
        <f>IF(N608="snížená",J608,0)</f>
        <v>0</v>
      </c>
      <c r="BG608" s="196">
        <f>IF(N608="zákl. přenesená",J608,0)</f>
        <v>0</v>
      </c>
      <c r="BH608" s="196">
        <f>IF(N608="sníž. přenesená",J608,0)</f>
        <v>0</v>
      </c>
      <c r="BI608" s="196">
        <f>IF(N608="nulová",J608,0)</f>
        <v>0</v>
      </c>
      <c r="BJ608" s="18" t="s">
        <v>81</v>
      </c>
      <c r="BK608" s="196">
        <f>ROUND(I608*H608,2)</f>
        <v>0</v>
      </c>
      <c r="BL608" s="18" t="s">
        <v>219</v>
      </c>
      <c r="BM608" s="195" t="s">
        <v>1147</v>
      </c>
    </row>
    <row r="609" s="13" customFormat="1">
      <c r="A609" s="13"/>
      <c r="B609" s="197"/>
      <c r="C609" s="13"/>
      <c r="D609" s="198" t="s">
        <v>136</v>
      </c>
      <c r="E609" s="199" t="s">
        <v>1</v>
      </c>
      <c r="F609" s="200" t="s">
        <v>1148</v>
      </c>
      <c r="G609" s="13"/>
      <c r="H609" s="201">
        <v>7</v>
      </c>
      <c r="I609" s="202"/>
      <c r="J609" s="13"/>
      <c r="K609" s="13"/>
      <c r="L609" s="197"/>
      <c r="M609" s="203"/>
      <c r="N609" s="204"/>
      <c r="O609" s="204"/>
      <c r="P609" s="204"/>
      <c r="Q609" s="204"/>
      <c r="R609" s="204"/>
      <c r="S609" s="204"/>
      <c r="T609" s="20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9" t="s">
        <v>136</v>
      </c>
      <c r="AU609" s="199" t="s">
        <v>83</v>
      </c>
      <c r="AV609" s="13" t="s">
        <v>83</v>
      </c>
      <c r="AW609" s="13" t="s">
        <v>30</v>
      </c>
      <c r="AX609" s="13" t="s">
        <v>81</v>
      </c>
      <c r="AY609" s="199" t="s">
        <v>127</v>
      </c>
    </row>
    <row r="610" s="2" customFormat="1" ht="32.4" customHeight="1">
      <c r="A610" s="37"/>
      <c r="B610" s="183"/>
      <c r="C610" s="184" t="s">
        <v>1149</v>
      </c>
      <c r="D610" s="184" t="s">
        <v>129</v>
      </c>
      <c r="E610" s="185" t="s">
        <v>1150</v>
      </c>
      <c r="F610" s="186" t="s">
        <v>1151</v>
      </c>
      <c r="G610" s="187" t="s">
        <v>205</v>
      </c>
      <c r="H610" s="188">
        <v>13.699999999999999</v>
      </c>
      <c r="I610" s="189"/>
      <c r="J610" s="190">
        <f>ROUND(I610*H610,2)</f>
        <v>0</v>
      </c>
      <c r="K610" s="186" t="s">
        <v>133</v>
      </c>
      <c r="L610" s="38"/>
      <c r="M610" s="191" t="s">
        <v>1</v>
      </c>
      <c r="N610" s="192" t="s">
        <v>38</v>
      </c>
      <c r="O610" s="76"/>
      <c r="P610" s="193">
        <f>O610*H610</f>
        <v>0</v>
      </c>
      <c r="Q610" s="193">
        <v>0.00182</v>
      </c>
      <c r="R610" s="193">
        <f>Q610*H610</f>
        <v>0.024933999999999998</v>
      </c>
      <c r="S610" s="193">
        <v>0</v>
      </c>
      <c r="T610" s="194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95" t="s">
        <v>219</v>
      </c>
      <c r="AT610" s="195" t="s">
        <v>129</v>
      </c>
      <c r="AU610" s="195" t="s">
        <v>83</v>
      </c>
      <c r="AY610" s="18" t="s">
        <v>127</v>
      </c>
      <c r="BE610" s="196">
        <f>IF(N610="základní",J610,0)</f>
        <v>0</v>
      </c>
      <c r="BF610" s="196">
        <f>IF(N610="snížená",J610,0)</f>
        <v>0</v>
      </c>
      <c r="BG610" s="196">
        <f>IF(N610="zákl. přenesená",J610,0)</f>
        <v>0</v>
      </c>
      <c r="BH610" s="196">
        <f>IF(N610="sníž. přenesená",J610,0)</f>
        <v>0</v>
      </c>
      <c r="BI610" s="196">
        <f>IF(N610="nulová",J610,0)</f>
        <v>0</v>
      </c>
      <c r="BJ610" s="18" t="s">
        <v>81</v>
      </c>
      <c r="BK610" s="196">
        <f>ROUND(I610*H610,2)</f>
        <v>0</v>
      </c>
      <c r="BL610" s="18" t="s">
        <v>219</v>
      </c>
      <c r="BM610" s="195" t="s">
        <v>1152</v>
      </c>
    </row>
    <row r="611" s="13" customFormat="1">
      <c r="A611" s="13"/>
      <c r="B611" s="197"/>
      <c r="C611" s="13"/>
      <c r="D611" s="198" t="s">
        <v>136</v>
      </c>
      <c r="E611" s="199" t="s">
        <v>1</v>
      </c>
      <c r="F611" s="200" t="s">
        <v>1153</v>
      </c>
      <c r="G611" s="13"/>
      <c r="H611" s="201">
        <v>13.699999999999999</v>
      </c>
      <c r="I611" s="202"/>
      <c r="J611" s="13"/>
      <c r="K611" s="13"/>
      <c r="L611" s="197"/>
      <c r="M611" s="203"/>
      <c r="N611" s="204"/>
      <c r="O611" s="204"/>
      <c r="P611" s="204"/>
      <c r="Q611" s="204"/>
      <c r="R611" s="204"/>
      <c r="S611" s="204"/>
      <c r="T611" s="20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9" t="s">
        <v>136</v>
      </c>
      <c r="AU611" s="199" t="s">
        <v>83</v>
      </c>
      <c r="AV611" s="13" t="s">
        <v>83</v>
      </c>
      <c r="AW611" s="13" t="s">
        <v>30</v>
      </c>
      <c r="AX611" s="13" t="s">
        <v>81</v>
      </c>
      <c r="AY611" s="199" t="s">
        <v>127</v>
      </c>
    </row>
    <row r="612" s="2" customFormat="1" ht="43.2" customHeight="1">
      <c r="A612" s="37"/>
      <c r="B612" s="183"/>
      <c r="C612" s="184" t="s">
        <v>1154</v>
      </c>
      <c r="D612" s="184" t="s">
        <v>129</v>
      </c>
      <c r="E612" s="185" t="s">
        <v>1155</v>
      </c>
      <c r="F612" s="186" t="s">
        <v>1156</v>
      </c>
      <c r="G612" s="187" t="s">
        <v>237</v>
      </c>
      <c r="H612" s="188">
        <v>0.29899999999999999</v>
      </c>
      <c r="I612" s="189"/>
      <c r="J612" s="190">
        <f>ROUND(I612*H612,2)</f>
        <v>0</v>
      </c>
      <c r="K612" s="186" t="s">
        <v>133</v>
      </c>
      <c r="L612" s="38"/>
      <c r="M612" s="191" t="s">
        <v>1</v>
      </c>
      <c r="N612" s="192" t="s">
        <v>38</v>
      </c>
      <c r="O612" s="76"/>
      <c r="P612" s="193">
        <f>O612*H612</f>
        <v>0</v>
      </c>
      <c r="Q612" s="193">
        <v>0</v>
      </c>
      <c r="R612" s="193">
        <f>Q612*H612</f>
        <v>0</v>
      </c>
      <c r="S612" s="193">
        <v>0</v>
      </c>
      <c r="T612" s="194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95" t="s">
        <v>219</v>
      </c>
      <c r="AT612" s="195" t="s">
        <v>129</v>
      </c>
      <c r="AU612" s="195" t="s">
        <v>83</v>
      </c>
      <c r="AY612" s="18" t="s">
        <v>127</v>
      </c>
      <c r="BE612" s="196">
        <f>IF(N612="základní",J612,0)</f>
        <v>0</v>
      </c>
      <c r="BF612" s="196">
        <f>IF(N612="snížená",J612,0)</f>
        <v>0</v>
      </c>
      <c r="BG612" s="196">
        <f>IF(N612="zákl. přenesená",J612,0)</f>
        <v>0</v>
      </c>
      <c r="BH612" s="196">
        <f>IF(N612="sníž. přenesená",J612,0)</f>
        <v>0</v>
      </c>
      <c r="BI612" s="196">
        <f>IF(N612="nulová",J612,0)</f>
        <v>0</v>
      </c>
      <c r="BJ612" s="18" t="s">
        <v>81</v>
      </c>
      <c r="BK612" s="196">
        <f>ROUND(I612*H612,2)</f>
        <v>0</v>
      </c>
      <c r="BL612" s="18" t="s">
        <v>219</v>
      </c>
      <c r="BM612" s="195" t="s">
        <v>1157</v>
      </c>
    </row>
    <row r="613" s="12" customFormat="1" ht="22.8" customHeight="1">
      <c r="A613" s="12"/>
      <c r="B613" s="170"/>
      <c r="C613" s="12"/>
      <c r="D613" s="171" t="s">
        <v>72</v>
      </c>
      <c r="E613" s="181" t="s">
        <v>1158</v>
      </c>
      <c r="F613" s="181" t="s">
        <v>1159</v>
      </c>
      <c r="G613" s="12"/>
      <c r="H613" s="12"/>
      <c r="I613" s="173"/>
      <c r="J613" s="182">
        <f>BK613</f>
        <v>0</v>
      </c>
      <c r="K613" s="12"/>
      <c r="L613" s="170"/>
      <c r="M613" s="175"/>
      <c r="N613" s="176"/>
      <c r="O613" s="176"/>
      <c r="P613" s="177">
        <f>SUM(P614:P625)</f>
        <v>0</v>
      </c>
      <c r="Q613" s="176"/>
      <c r="R613" s="177">
        <f>SUM(R614:R625)</f>
        <v>0</v>
      </c>
      <c r="S613" s="176"/>
      <c r="T613" s="178">
        <f>SUM(T614:T625)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171" t="s">
        <v>83</v>
      </c>
      <c r="AT613" s="179" t="s">
        <v>72</v>
      </c>
      <c r="AU613" s="179" t="s">
        <v>81</v>
      </c>
      <c r="AY613" s="171" t="s">
        <v>127</v>
      </c>
      <c r="BK613" s="180">
        <f>SUM(BK614:BK625)</f>
        <v>0</v>
      </c>
    </row>
    <row r="614" s="2" customFormat="1" ht="32.4" customHeight="1">
      <c r="A614" s="37"/>
      <c r="B614" s="183"/>
      <c r="C614" s="184" t="s">
        <v>1160</v>
      </c>
      <c r="D614" s="184" t="s">
        <v>129</v>
      </c>
      <c r="E614" s="185" t="s">
        <v>1161</v>
      </c>
      <c r="F614" s="186" t="s">
        <v>1162</v>
      </c>
      <c r="G614" s="187" t="s">
        <v>178</v>
      </c>
      <c r="H614" s="188">
        <v>2</v>
      </c>
      <c r="I614" s="189"/>
      <c r="J614" s="190">
        <f>ROUND(I614*H614,2)</f>
        <v>0</v>
      </c>
      <c r="K614" s="186" t="s">
        <v>1</v>
      </c>
      <c r="L614" s="38"/>
      <c r="M614" s="191" t="s">
        <v>1</v>
      </c>
      <c r="N614" s="192" t="s">
        <v>38</v>
      </c>
      <c r="O614" s="76"/>
      <c r="P614" s="193">
        <f>O614*H614</f>
        <v>0</v>
      </c>
      <c r="Q614" s="193">
        <v>0</v>
      </c>
      <c r="R614" s="193">
        <f>Q614*H614</f>
        <v>0</v>
      </c>
      <c r="S614" s="193">
        <v>0</v>
      </c>
      <c r="T614" s="194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195" t="s">
        <v>219</v>
      </c>
      <c r="AT614" s="195" t="s">
        <v>129</v>
      </c>
      <c r="AU614" s="195" t="s">
        <v>83</v>
      </c>
      <c r="AY614" s="18" t="s">
        <v>127</v>
      </c>
      <c r="BE614" s="196">
        <f>IF(N614="základní",J614,0)</f>
        <v>0</v>
      </c>
      <c r="BF614" s="196">
        <f>IF(N614="snížená",J614,0)</f>
        <v>0</v>
      </c>
      <c r="BG614" s="196">
        <f>IF(N614="zákl. přenesená",J614,0)</f>
        <v>0</v>
      </c>
      <c r="BH614" s="196">
        <f>IF(N614="sníž. přenesená",J614,0)</f>
        <v>0</v>
      </c>
      <c r="BI614" s="196">
        <f>IF(N614="nulová",J614,0)</f>
        <v>0</v>
      </c>
      <c r="BJ614" s="18" t="s">
        <v>81</v>
      </c>
      <c r="BK614" s="196">
        <f>ROUND(I614*H614,2)</f>
        <v>0</v>
      </c>
      <c r="BL614" s="18" t="s">
        <v>219</v>
      </c>
      <c r="BM614" s="195" t="s">
        <v>1163</v>
      </c>
    </row>
    <row r="615" s="2" customFormat="1" ht="32.4" customHeight="1">
      <c r="A615" s="37"/>
      <c r="B615" s="183"/>
      <c r="C615" s="184" t="s">
        <v>1164</v>
      </c>
      <c r="D615" s="184" t="s">
        <v>129</v>
      </c>
      <c r="E615" s="185" t="s">
        <v>1165</v>
      </c>
      <c r="F615" s="186" t="s">
        <v>1166</v>
      </c>
      <c r="G615" s="187" t="s">
        <v>178</v>
      </c>
      <c r="H615" s="188">
        <v>2</v>
      </c>
      <c r="I615" s="189"/>
      <c r="J615" s="190">
        <f>ROUND(I615*H615,2)</f>
        <v>0</v>
      </c>
      <c r="K615" s="186" t="s">
        <v>1</v>
      </c>
      <c r="L615" s="38"/>
      <c r="M615" s="191" t="s">
        <v>1</v>
      </c>
      <c r="N615" s="192" t="s">
        <v>38</v>
      </c>
      <c r="O615" s="76"/>
      <c r="P615" s="193">
        <f>O615*H615</f>
        <v>0</v>
      </c>
      <c r="Q615" s="193">
        <v>0</v>
      </c>
      <c r="R615" s="193">
        <f>Q615*H615</f>
        <v>0</v>
      </c>
      <c r="S615" s="193">
        <v>0</v>
      </c>
      <c r="T615" s="194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5" t="s">
        <v>219</v>
      </c>
      <c r="AT615" s="195" t="s">
        <v>129</v>
      </c>
      <c r="AU615" s="195" t="s">
        <v>83</v>
      </c>
      <c r="AY615" s="18" t="s">
        <v>127</v>
      </c>
      <c r="BE615" s="196">
        <f>IF(N615="základní",J615,0)</f>
        <v>0</v>
      </c>
      <c r="BF615" s="196">
        <f>IF(N615="snížená",J615,0)</f>
        <v>0</v>
      </c>
      <c r="BG615" s="196">
        <f>IF(N615="zákl. přenesená",J615,0)</f>
        <v>0</v>
      </c>
      <c r="BH615" s="196">
        <f>IF(N615="sníž. přenesená",J615,0)</f>
        <v>0</v>
      </c>
      <c r="BI615" s="196">
        <f>IF(N615="nulová",J615,0)</f>
        <v>0</v>
      </c>
      <c r="BJ615" s="18" t="s">
        <v>81</v>
      </c>
      <c r="BK615" s="196">
        <f>ROUND(I615*H615,2)</f>
        <v>0</v>
      </c>
      <c r="BL615" s="18" t="s">
        <v>219</v>
      </c>
      <c r="BM615" s="195" t="s">
        <v>1167</v>
      </c>
    </row>
    <row r="616" s="2" customFormat="1" ht="32.4" customHeight="1">
      <c r="A616" s="37"/>
      <c r="B616" s="183"/>
      <c r="C616" s="184" t="s">
        <v>1168</v>
      </c>
      <c r="D616" s="184" t="s">
        <v>129</v>
      </c>
      <c r="E616" s="185" t="s">
        <v>1169</v>
      </c>
      <c r="F616" s="186" t="s">
        <v>1170</v>
      </c>
      <c r="G616" s="187" t="s">
        <v>178</v>
      </c>
      <c r="H616" s="188">
        <v>1</v>
      </c>
      <c r="I616" s="189"/>
      <c r="J616" s="190">
        <f>ROUND(I616*H616,2)</f>
        <v>0</v>
      </c>
      <c r="K616" s="186" t="s">
        <v>1</v>
      </c>
      <c r="L616" s="38"/>
      <c r="M616" s="191" t="s">
        <v>1</v>
      </c>
      <c r="N616" s="192" t="s">
        <v>38</v>
      </c>
      <c r="O616" s="76"/>
      <c r="P616" s="193">
        <f>O616*H616</f>
        <v>0</v>
      </c>
      <c r="Q616" s="193">
        <v>0</v>
      </c>
      <c r="R616" s="193">
        <f>Q616*H616</f>
        <v>0</v>
      </c>
      <c r="S616" s="193">
        <v>0</v>
      </c>
      <c r="T616" s="194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95" t="s">
        <v>219</v>
      </c>
      <c r="AT616" s="195" t="s">
        <v>129</v>
      </c>
      <c r="AU616" s="195" t="s">
        <v>83</v>
      </c>
      <c r="AY616" s="18" t="s">
        <v>127</v>
      </c>
      <c r="BE616" s="196">
        <f>IF(N616="základní",J616,0)</f>
        <v>0</v>
      </c>
      <c r="BF616" s="196">
        <f>IF(N616="snížená",J616,0)</f>
        <v>0</v>
      </c>
      <c r="BG616" s="196">
        <f>IF(N616="zákl. přenesená",J616,0)</f>
        <v>0</v>
      </c>
      <c r="BH616" s="196">
        <f>IF(N616="sníž. přenesená",J616,0)</f>
        <v>0</v>
      </c>
      <c r="BI616" s="196">
        <f>IF(N616="nulová",J616,0)</f>
        <v>0</v>
      </c>
      <c r="BJ616" s="18" t="s">
        <v>81</v>
      </c>
      <c r="BK616" s="196">
        <f>ROUND(I616*H616,2)</f>
        <v>0</v>
      </c>
      <c r="BL616" s="18" t="s">
        <v>219</v>
      </c>
      <c r="BM616" s="195" t="s">
        <v>1171</v>
      </c>
    </row>
    <row r="617" s="2" customFormat="1" ht="32.4" customHeight="1">
      <c r="A617" s="37"/>
      <c r="B617" s="183"/>
      <c r="C617" s="184" t="s">
        <v>1172</v>
      </c>
      <c r="D617" s="184" t="s">
        <v>129</v>
      </c>
      <c r="E617" s="185" t="s">
        <v>1173</v>
      </c>
      <c r="F617" s="186" t="s">
        <v>1174</v>
      </c>
      <c r="G617" s="187" t="s">
        <v>178</v>
      </c>
      <c r="H617" s="188">
        <v>1</v>
      </c>
      <c r="I617" s="189"/>
      <c r="J617" s="190">
        <f>ROUND(I617*H617,2)</f>
        <v>0</v>
      </c>
      <c r="K617" s="186" t="s">
        <v>1</v>
      </c>
      <c r="L617" s="38"/>
      <c r="M617" s="191" t="s">
        <v>1</v>
      </c>
      <c r="N617" s="192" t="s">
        <v>38</v>
      </c>
      <c r="O617" s="76"/>
      <c r="P617" s="193">
        <f>O617*H617</f>
        <v>0</v>
      </c>
      <c r="Q617" s="193">
        <v>0</v>
      </c>
      <c r="R617" s="193">
        <f>Q617*H617</f>
        <v>0</v>
      </c>
      <c r="S617" s="193">
        <v>0</v>
      </c>
      <c r="T617" s="194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95" t="s">
        <v>219</v>
      </c>
      <c r="AT617" s="195" t="s">
        <v>129</v>
      </c>
      <c r="AU617" s="195" t="s">
        <v>83</v>
      </c>
      <c r="AY617" s="18" t="s">
        <v>127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8" t="s">
        <v>81</v>
      </c>
      <c r="BK617" s="196">
        <f>ROUND(I617*H617,2)</f>
        <v>0</v>
      </c>
      <c r="BL617" s="18" t="s">
        <v>219</v>
      </c>
      <c r="BM617" s="195" t="s">
        <v>1175</v>
      </c>
    </row>
    <row r="618" s="2" customFormat="1" ht="32.4" customHeight="1">
      <c r="A618" s="37"/>
      <c r="B618" s="183"/>
      <c r="C618" s="184" t="s">
        <v>1176</v>
      </c>
      <c r="D618" s="184" t="s">
        <v>129</v>
      </c>
      <c r="E618" s="185" t="s">
        <v>1177</v>
      </c>
      <c r="F618" s="186" t="s">
        <v>1178</v>
      </c>
      <c r="G618" s="187" t="s">
        <v>178</v>
      </c>
      <c r="H618" s="188">
        <v>2</v>
      </c>
      <c r="I618" s="189"/>
      <c r="J618" s="190">
        <f>ROUND(I618*H618,2)</f>
        <v>0</v>
      </c>
      <c r="K618" s="186" t="s">
        <v>1</v>
      </c>
      <c r="L618" s="38"/>
      <c r="M618" s="191" t="s">
        <v>1</v>
      </c>
      <c r="N618" s="192" t="s">
        <v>38</v>
      </c>
      <c r="O618" s="76"/>
      <c r="P618" s="193">
        <f>O618*H618</f>
        <v>0</v>
      </c>
      <c r="Q618" s="193">
        <v>0</v>
      </c>
      <c r="R618" s="193">
        <f>Q618*H618</f>
        <v>0</v>
      </c>
      <c r="S618" s="193">
        <v>0</v>
      </c>
      <c r="T618" s="194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95" t="s">
        <v>219</v>
      </c>
      <c r="AT618" s="195" t="s">
        <v>129</v>
      </c>
      <c r="AU618" s="195" t="s">
        <v>83</v>
      </c>
      <c r="AY618" s="18" t="s">
        <v>127</v>
      </c>
      <c r="BE618" s="196">
        <f>IF(N618="základní",J618,0)</f>
        <v>0</v>
      </c>
      <c r="BF618" s="196">
        <f>IF(N618="snížená",J618,0)</f>
        <v>0</v>
      </c>
      <c r="BG618" s="196">
        <f>IF(N618="zákl. přenesená",J618,0)</f>
        <v>0</v>
      </c>
      <c r="BH618" s="196">
        <f>IF(N618="sníž. přenesená",J618,0)</f>
        <v>0</v>
      </c>
      <c r="BI618" s="196">
        <f>IF(N618="nulová",J618,0)</f>
        <v>0</v>
      </c>
      <c r="BJ618" s="18" t="s">
        <v>81</v>
      </c>
      <c r="BK618" s="196">
        <f>ROUND(I618*H618,2)</f>
        <v>0</v>
      </c>
      <c r="BL618" s="18" t="s">
        <v>219</v>
      </c>
      <c r="BM618" s="195" t="s">
        <v>1179</v>
      </c>
    </row>
    <row r="619" s="2" customFormat="1" ht="32.4" customHeight="1">
      <c r="A619" s="37"/>
      <c r="B619" s="183"/>
      <c r="C619" s="184" t="s">
        <v>1180</v>
      </c>
      <c r="D619" s="184" t="s">
        <v>129</v>
      </c>
      <c r="E619" s="185" t="s">
        <v>1181</v>
      </c>
      <c r="F619" s="186" t="s">
        <v>1182</v>
      </c>
      <c r="G619" s="187" t="s">
        <v>178</v>
      </c>
      <c r="H619" s="188">
        <v>2</v>
      </c>
      <c r="I619" s="189"/>
      <c r="J619" s="190">
        <f>ROUND(I619*H619,2)</f>
        <v>0</v>
      </c>
      <c r="K619" s="186" t="s">
        <v>1</v>
      </c>
      <c r="L619" s="38"/>
      <c r="M619" s="191" t="s">
        <v>1</v>
      </c>
      <c r="N619" s="192" t="s">
        <v>38</v>
      </c>
      <c r="O619" s="76"/>
      <c r="P619" s="193">
        <f>O619*H619</f>
        <v>0</v>
      </c>
      <c r="Q619" s="193">
        <v>0</v>
      </c>
      <c r="R619" s="193">
        <f>Q619*H619</f>
        <v>0</v>
      </c>
      <c r="S619" s="193">
        <v>0</v>
      </c>
      <c r="T619" s="194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95" t="s">
        <v>219</v>
      </c>
      <c r="AT619" s="195" t="s">
        <v>129</v>
      </c>
      <c r="AU619" s="195" t="s">
        <v>83</v>
      </c>
      <c r="AY619" s="18" t="s">
        <v>127</v>
      </c>
      <c r="BE619" s="196">
        <f>IF(N619="základní",J619,0)</f>
        <v>0</v>
      </c>
      <c r="BF619" s="196">
        <f>IF(N619="snížená",J619,0)</f>
        <v>0</v>
      </c>
      <c r="BG619" s="196">
        <f>IF(N619="zákl. přenesená",J619,0)</f>
        <v>0</v>
      </c>
      <c r="BH619" s="196">
        <f>IF(N619="sníž. přenesená",J619,0)</f>
        <v>0</v>
      </c>
      <c r="BI619" s="196">
        <f>IF(N619="nulová",J619,0)</f>
        <v>0</v>
      </c>
      <c r="BJ619" s="18" t="s">
        <v>81</v>
      </c>
      <c r="BK619" s="196">
        <f>ROUND(I619*H619,2)</f>
        <v>0</v>
      </c>
      <c r="BL619" s="18" t="s">
        <v>219</v>
      </c>
      <c r="BM619" s="195" t="s">
        <v>1183</v>
      </c>
    </row>
    <row r="620" s="2" customFormat="1" ht="32.4" customHeight="1">
      <c r="A620" s="37"/>
      <c r="B620" s="183"/>
      <c r="C620" s="184" t="s">
        <v>1184</v>
      </c>
      <c r="D620" s="184" t="s">
        <v>129</v>
      </c>
      <c r="E620" s="185" t="s">
        <v>1185</v>
      </c>
      <c r="F620" s="186" t="s">
        <v>1186</v>
      </c>
      <c r="G620" s="187" t="s">
        <v>178</v>
      </c>
      <c r="H620" s="188">
        <v>1</v>
      </c>
      <c r="I620" s="189"/>
      <c r="J620" s="190">
        <f>ROUND(I620*H620,2)</f>
        <v>0</v>
      </c>
      <c r="K620" s="186" t="s">
        <v>1</v>
      </c>
      <c r="L620" s="38"/>
      <c r="M620" s="191" t="s">
        <v>1</v>
      </c>
      <c r="N620" s="192" t="s">
        <v>38</v>
      </c>
      <c r="O620" s="76"/>
      <c r="P620" s="193">
        <f>O620*H620</f>
        <v>0</v>
      </c>
      <c r="Q620" s="193">
        <v>0</v>
      </c>
      <c r="R620" s="193">
        <f>Q620*H620</f>
        <v>0</v>
      </c>
      <c r="S620" s="193">
        <v>0</v>
      </c>
      <c r="T620" s="194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95" t="s">
        <v>219</v>
      </c>
      <c r="AT620" s="195" t="s">
        <v>129</v>
      </c>
      <c r="AU620" s="195" t="s">
        <v>83</v>
      </c>
      <c r="AY620" s="18" t="s">
        <v>127</v>
      </c>
      <c r="BE620" s="196">
        <f>IF(N620="základní",J620,0)</f>
        <v>0</v>
      </c>
      <c r="BF620" s="196">
        <f>IF(N620="snížená",J620,0)</f>
        <v>0</v>
      </c>
      <c r="BG620" s="196">
        <f>IF(N620="zákl. přenesená",J620,0)</f>
        <v>0</v>
      </c>
      <c r="BH620" s="196">
        <f>IF(N620="sníž. přenesená",J620,0)</f>
        <v>0</v>
      </c>
      <c r="BI620" s="196">
        <f>IF(N620="nulová",J620,0)</f>
        <v>0</v>
      </c>
      <c r="BJ620" s="18" t="s">
        <v>81</v>
      </c>
      <c r="BK620" s="196">
        <f>ROUND(I620*H620,2)</f>
        <v>0</v>
      </c>
      <c r="BL620" s="18" t="s">
        <v>219</v>
      </c>
      <c r="BM620" s="195" t="s">
        <v>1187</v>
      </c>
    </row>
    <row r="621" s="2" customFormat="1" ht="32.4" customHeight="1">
      <c r="A621" s="37"/>
      <c r="B621" s="183"/>
      <c r="C621" s="184" t="s">
        <v>1188</v>
      </c>
      <c r="D621" s="184" t="s">
        <v>129</v>
      </c>
      <c r="E621" s="185" t="s">
        <v>1189</v>
      </c>
      <c r="F621" s="186" t="s">
        <v>1190</v>
      </c>
      <c r="G621" s="187" t="s">
        <v>178</v>
      </c>
      <c r="H621" s="188">
        <v>1</v>
      </c>
      <c r="I621" s="189"/>
      <c r="J621" s="190">
        <f>ROUND(I621*H621,2)</f>
        <v>0</v>
      </c>
      <c r="K621" s="186" t="s">
        <v>1</v>
      </c>
      <c r="L621" s="38"/>
      <c r="M621" s="191" t="s">
        <v>1</v>
      </c>
      <c r="N621" s="192" t="s">
        <v>38</v>
      </c>
      <c r="O621" s="76"/>
      <c r="P621" s="193">
        <f>O621*H621</f>
        <v>0</v>
      </c>
      <c r="Q621" s="193">
        <v>0</v>
      </c>
      <c r="R621" s="193">
        <f>Q621*H621</f>
        <v>0</v>
      </c>
      <c r="S621" s="193">
        <v>0</v>
      </c>
      <c r="T621" s="194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95" t="s">
        <v>219</v>
      </c>
      <c r="AT621" s="195" t="s">
        <v>129</v>
      </c>
      <c r="AU621" s="195" t="s">
        <v>83</v>
      </c>
      <c r="AY621" s="18" t="s">
        <v>127</v>
      </c>
      <c r="BE621" s="196">
        <f>IF(N621="základní",J621,0)</f>
        <v>0</v>
      </c>
      <c r="BF621" s="196">
        <f>IF(N621="snížená",J621,0)</f>
        <v>0</v>
      </c>
      <c r="BG621" s="196">
        <f>IF(N621="zákl. přenesená",J621,0)</f>
        <v>0</v>
      </c>
      <c r="BH621" s="196">
        <f>IF(N621="sníž. přenesená",J621,0)</f>
        <v>0</v>
      </c>
      <c r="BI621" s="196">
        <f>IF(N621="nulová",J621,0)</f>
        <v>0</v>
      </c>
      <c r="BJ621" s="18" t="s">
        <v>81</v>
      </c>
      <c r="BK621" s="196">
        <f>ROUND(I621*H621,2)</f>
        <v>0</v>
      </c>
      <c r="BL621" s="18" t="s">
        <v>219</v>
      </c>
      <c r="BM621" s="195" t="s">
        <v>1191</v>
      </c>
    </row>
    <row r="622" s="2" customFormat="1" ht="32.4" customHeight="1">
      <c r="A622" s="37"/>
      <c r="B622" s="183"/>
      <c r="C622" s="184" t="s">
        <v>1192</v>
      </c>
      <c r="D622" s="184" t="s">
        <v>129</v>
      </c>
      <c r="E622" s="185" t="s">
        <v>1193</v>
      </c>
      <c r="F622" s="186" t="s">
        <v>1194</v>
      </c>
      <c r="G622" s="187" t="s">
        <v>178</v>
      </c>
      <c r="H622" s="188">
        <v>1</v>
      </c>
      <c r="I622" s="189"/>
      <c r="J622" s="190">
        <f>ROUND(I622*H622,2)</f>
        <v>0</v>
      </c>
      <c r="K622" s="186" t="s">
        <v>1</v>
      </c>
      <c r="L622" s="38"/>
      <c r="M622" s="191" t="s">
        <v>1</v>
      </c>
      <c r="N622" s="192" t="s">
        <v>38</v>
      </c>
      <c r="O622" s="76"/>
      <c r="P622" s="193">
        <f>O622*H622</f>
        <v>0</v>
      </c>
      <c r="Q622" s="193">
        <v>0</v>
      </c>
      <c r="R622" s="193">
        <f>Q622*H622</f>
        <v>0</v>
      </c>
      <c r="S622" s="193">
        <v>0</v>
      </c>
      <c r="T622" s="194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95" t="s">
        <v>219</v>
      </c>
      <c r="AT622" s="195" t="s">
        <v>129</v>
      </c>
      <c r="AU622" s="195" t="s">
        <v>83</v>
      </c>
      <c r="AY622" s="18" t="s">
        <v>127</v>
      </c>
      <c r="BE622" s="196">
        <f>IF(N622="základní",J622,0)</f>
        <v>0</v>
      </c>
      <c r="BF622" s="196">
        <f>IF(N622="snížená",J622,0)</f>
        <v>0</v>
      </c>
      <c r="BG622" s="196">
        <f>IF(N622="zákl. přenesená",J622,0)</f>
        <v>0</v>
      </c>
      <c r="BH622" s="196">
        <f>IF(N622="sníž. přenesená",J622,0)</f>
        <v>0</v>
      </c>
      <c r="BI622" s="196">
        <f>IF(N622="nulová",J622,0)</f>
        <v>0</v>
      </c>
      <c r="BJ622" s="18" t="s">
        <v>81</v>
      </c>
      <c r="BK622" s="196">
        <f>ROUND(I622*H622,2)</f>
        <v>0</v>
      </c>
      <c r="BL622" s="18" t="s">
        <v>219</v>
      </c>
      <c r="BM622" s="195" t="s">
        <v>1195</v>
      </c>
    </row>
    <row r="623" s="2" customFormat="1" ht="32.4" customHeight="1">
      <c r="A623" s="37"/>
      <c r="B623" s="183"/>
      <c r="C623" s="184" t="s">
        <v>1196</v>
      </c>
      <c r="D623" s="184" t="s">
        <v>129</v>
      </c>
      <c r="E623" s="185" t="s">
        <v>1197</v>
      </c>
      <c r="F623" s="186" t="s">
        <v>1198</v>
      </c>
      <c r="G623" s="187" t="s">
        <v>178</v>
      </c>
      <c r="H623" s="188">
        <v>1</v>
      </c>
      <c r="I623" s="189"/>
      <c r="J623" s="190">
        <f>ROUND(I623*H623,2)</f>
        <v>0</v>
      </c>
      <c r="K623" s="186" t="s">
        <v>1</v>
      </c>
      <c r="L623" s="38"/>
      <c r="M623" s="191" t="s">
        <v>1</v>
      </c>
      <c r="N623" s="192" t="s">
        <v>38</v>
      </c>
      <c r="O623" s="76"/>
      <c r="P623" s="193">
        <f>O623*H623</f>
        <v>0</v>
      </c>
      <c r="Q623" s="193">
        <v>0</v>
      </c>
      <c r="R623" s="193">
        <f>Q623*H623</f>
        <v>0</v>
      </c>
      <c r="S623" s="193">
        <v>0</v>
      </c>
      <c r="T623" s="194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95" t="s">
        <v>219</v>
      </c>
      <c r="AT623" s="195" t="s">
        <v>129</v>
      </c>
      <c r="AU623" s="195" t="s">
        <v>83</v>
      </c>
      <c r="AY623" s="18" t="s">
        <v>127</v>
      </c>
      <c r="BE623" s="196">
        <f>IF(N623="základní",J623,0)</f>
        <v>0</v>
      </c>
      <c r="BF623" s="196">
        <f>IF(N623="snížená",J623,0)</f>
        <v>0</v>
      </c>
      <c r="BG623" s="196">
        <f>IF(N623="zákl. přenesená",J623,0)</f>
        <v>0</v>
      </c>
      <c r="BH623" s="196">
        <f>IF(N623="sníž. přenesená",J623,0)</f>
        <v>0</v>
      </c>
      <c r="BI623" s="196">
        <f>IF(N623="nulová",J623,0)</f>
        <v>0</v>
      </c>
      <c r="BJ623" s="18" t="s">
        <v>81</v>
      </c>
      <c r="BK623" s="196">
        <f>ROUND(I623*H623,2)</f>
        <v>0</v>
      </c>
      <c r="BL623" s="18" t="s">
        <v>219</v>
      </c>
      <c r="BM623" s="195" t="s">
        <v>1199</v>
      </c>
    </row>
    <row r="624" s="2" customFormat="1" ht="32.4" customHeight="1">
      <c r="A624" s="37"/>
      <c r="B624" s="183"/>
      <c r="C624" s="184" t="s">
        <v>1200</v>
      </c>
      <c r="D624" s="184" t="s">
        <v>129</v>
      </c>
      <c r="E624" s="185" t="s">
        <v>1201</v>
      </c>
      <c r="F624" s="186" t="s">
        <v>1202</v>
      </c>
      <c r="G624" s="187" t="s">
        <v>178</v>
      </c>
      <c r="H624" s="188">
        <v>1</v>
      </c>
      <c r="I624" s="189"/>
      <c r="J624" s="190">
        <f>ROUND(I624*H624,2)</f>
        <v>0</v>
      </c>
      <c r="K624" s="186" t="s">
        <v>1</v>
      </c>
      <c r="L624" s="38"/>
      <c r="M624" s="191" t="s">
        <v>1</v>
      </c>
      <c r="N624" s="192" t="s">
        <v>38</v>
      </c>
      <c r="O624" s="76"/>
      <c r="P624" s="193">
        <f>O624*H624</f>
        <v>0</v>
      </c>
      <c r="Q624" s="193">
        <v>0</v>
      </c>
      <c r="R624" s="193">
        <f>Q624*H624</f>
        <v>0</v>
      </c>
      <c r="S624" s="193">
        <v>0</v>
      </c>
      <c r="T624" s="194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95" t="s">
        <v>219</v>
      </c>
      <c r="AT624" s="195" t="s">
        <v>129</v>
      </c>
      <c r="AU624" s="195" t="s">
        <v>83</v>
      </c>
      <c r="AY624" s="18" t="s">
        <v>127</v>
      </c>
      <c r="BE624" s="196">
        <f>IF(N624="základní",J624,0)</f>
        <v>0</v>
      </c>
      <c r="BF624" s="196">
        <f>IF(N624="snížená",J624,0)</f>
        <v>0</v>
      </c>
      <c r="BG624" s="196">
        <f>IF(N624="zákl. přenesená",J624,0)</f>
        <v>0</v>
      </c>
      <c r="BH624" s="196">
        <f>IF(N624="sníž. přenesená",J624,0)</f>
        <v>0</v>
      </c>
      <c r="BI624" s="196">
        <f>IF(N624="nulová",J624,0)</f>
        <v>0</v>
      </c>
      <c r="BJ624" s="18" t="s">
        <v>81</v>
      </c>
      <c r="BK624" s="196">
        <f>ROUND(I624*H624,2)</f>
        <v>0</v>
      </c>
      <c r="BL624" s="18" t="s">
        <v>219</v>
      </c>
      <c r="BM624" s="195" t="s">
        <v>1203</v>
      </c>
    </row>
    <row r="625" s="2" customFormat="1" ht="32.4" customHeight="1">
      <c r="A625" s="37"/>
      <c r="B625" s="183"/>
      <c r="C625" s="184" t="s">
        <v>1204</v>
      </c>
      <c r="D625" s="184" t="s">
        <v>129</v>
      </c>
      <c r="E625" s="185" t="s">
        <v>1205</v>
      </c>
      <c r="F625" s="186" t="s">
        <v>1206</v>
      </c>
      <c r="G625" s="187" t="s">
        <v>178</v>
      </c>
      <c r="H625" s="188">
        <v>1</v>
      </c>
      <c r="I625" s="189"/>
      <c r="J625" s="190">
        <f>ROUND(I625*H625,2)</f>
        <v>0</v>
      </c>
      <c r="K625" s="186" t="s">
        <v>1</v>
      </c>
      <c r="L625" s="38"/>
      <c r="M625" s="191" t="s">
        <v>1</v>
      </c>
      <c r="N625" s="192" t="s">
        <v>38</v>
      </c>
      <c r="O625" s="76"/>
      <c r="P625" s="193">
        <f>O625*H625</f>
        <v>0</v>
      </c>
      <c r="Q625" s="193">
        <v>0</v>
      </c>
      <c r="R625" s="193">
        <f>Q625*H625</f>
        <v>0</v>
      </c>
      <c r="S625" s="193">
        <v>0</v>
      </c>
      <c r="T625" s="194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95" t="s">
        <v>219</v>
      </c>
      <c r="AT625" s="195" t="s">
        <v>129</v>
      </c>
      <c r="AU625" s="195" t="s">
        <v>83</v>
      </c>
      <c r="AY625" s="18" t="s">
        <v>127</v>
      </c>
      <c r="BE625" s="196">
        <f>IF(N625="základní",J625,0)</f>
        <v>0</v>
      </c>
      <c r="BF625" s="196">
        <f>IF(N625="snížená",J625,0)</f>
        <v>0</v>
      </c>
      <c r="BG625" s="196">
        <f>IF(N625="zákl. přenesená",J625,0)</f>
        <v>0</v>
      </c>
      <c r="BH625" s="196">
        <f>IF(N625="sníž. přenesená",J625,0)</f>
        <v>0</v>
      </c>
      <c r="BI625" s="196">
        <f>IF(N625="nulová",J625,0)</f>
        <v>0</v>
      </c>
      <c r="BJ625" s="18" t="s">
        <v>81</v>
      </c>
      <c r="BK625" s="196">
        <f>ROUND(I625*H625,2)</f>
        <v>0</v>
      </c>
      <c r="BL625" s="18" t="s">
        <v>219</v>
      </c>
      <c r="BM625" s="195" t="s">
        <v>1207</v>
      </c>
    </row>
    <row r="626" s="12" customFormat="1" ht="22.8" customHeight="1">
      <c r="A626" s="12"/>
      <c r="B626" s="170"/>
      <c r="C626" s="12"/>
      <c r="D626" s="171" t="s">
        <v>72</v>
      </c>
      <c r="E626" s="181" t="s">
        <v>1208</v>
      </c>
      <c r="F626" s="181" t="s">
        <v>1209</v>
      </c>
      <c r="G626" s="12"/>
      <c r="H626" s="12"/>
      <c r="I626" s="173"/>
      <c r="J626" s="182">
        <f>BK626</f>
        <v>0</v>
      </c>
      <c r="K626" s="12"/>
      <c r="L626" s="170"/>
      <c r="M626" s="175"/>
      <c r="N626" s="176"/>
      <c r="O626" s="176"/>
      <c r="P626" s="177">
        <f>SUM(P627:P643)</f>
        <v>0</v>
      </c>
      <c r="Q626" s="176"/>
      <c r="R626" s="177">
        <f>SUM(R627:R643)</f>
        <v>1.9868000000000001</v>
      </c>
      <c r="S626" s="176"/>
      <c r="T626" s="178">
        <f>SUM(T627:T643)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171" t="s">
        <v>83</v>
      </c>
      <c r="AT626" s="179" t="s">
        <v>72</v>
      </c>
      <c r="AU626" s="179" t="s">
        <v>81</v>
      </c>
      <c r="AY626" s="171" t="s">
        <v>127</v>
      </c>
      <c r="BK626" s="180">
        <f>SUM(BK627:BK643)</f>
        <v>0</v>
      </c>
    </row>
    <row r="627" s="2" customFormat="1" ht="43.2" customHeight="1">
      <c r="A627" s="37"/>
      <c r="B627" s="183"/>
      <c r="C627" s="184" t="s">
        <v>1210</v>
      </c>
      <c r="D627" s="184" t="s">
        <v>129</v>
      </c>
      <c r="E627" s="185" t="s">
        <v>1211</v>
      </c>
      <c r="F627" s="186" t="s">
        <v>1212</v>
      </c>
      <c r="G627" s="187" t="s">
        <v>178</v>
      </c>
      <c r="H627" s="188">
        <v>1</v>
      </c>
      <c r="I627" s="189"/>
      <c r="J627" s="190">
        <f>ROUND(I627*H627,2)</f>
        <v>0</v>
      </c>
      <c r="K627" s="186" t="s">
        <v>1</v>
      </c>
      <c r="L627" s="38"/>
      <c r="M627" s="191" t="s">
        <v>1</v>
      </c>
      <c r="N627" s="192" t="s">
        <v>38</v>
      </c>
      <c r="O627" s="76"/>
      <c r="P627" s="193">
        <f>O627*H627</f>
        <v>0</v>
      </c>
      <c r="Q627" s="193">
        <v>0</v>
      </c>
      <c r="R627" s="193">
        <f>Q627*H627</f>
        <v>0</v>
      </c>
      <c r="S627" s="193">
        <v>0</v>
      </c>
      <c r="T627" s="194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5" t="s">
        <v>219</v>
      </c>
      <c r="AT627" s="195" t="s">
        <v>129</v>
      </c>
      <c r="AU627" s="195" t="s">
        <v>83</v>
      </c>
      <c r="AY627" s="18" t="s">
        <v>127</v>
      </c>
      <c r="BE627" s="196">
        <f>IF(N627="základní",J627,0)</f>
        <v>0</v>
      </c>
      <c r="BF627" s="196">
        <f>IF(N627="snížená",J627,0)</f>
        <v>0</v>
      </c>
      <c r="BG627" s="196">
        <f>IF(N627="zákl. přenesená",J627,0)</f>
        <v>0</v>
      </c>
      <c r="BH627" s="196">
        <f>IF(N627="sníž. přenesená",J627,0)</f>
        <v>0</v>
      </c>
      <c r="BI627" s="196">
        <f>IF(N627="nulová",J627,0)</f>
        <v>0</v>
      </c>
      <c r="BJ627" s="18" t="s">
        <v>81</v>
      </c>
      <c r="BK627" s="196">
        <f>ROUND(I627*H627,2)</f>
        <v>0</v>
      </c>
      <c r="BL627" s="18" t="s">
        <v>219</v>
      </c>
      <c r="BM627" s="195" t="s">
        <v>1213</v>
      </c>
    </row>
    <row r="628" s="2" customFormat="1" ht="32.4" customHeight="1">
      <c r="A628" s="37"/>
      <c r="B628" s="183"/>
      <c r="C628" s="184" t="s">
        <v>1214</v>
      </c>
      <c r="D628" s="184" t="s">
        <v>129</v>
      </c>
      <c r="E628" s="185" t="s">
        <v>1215</v>
      </c>
      <c r="F628" s="186" t="s">
        <v>1216</v>
      </c>
      <c r="G628" s="187" t="s">
        <v>188</v>
      </c>
      <c r="H628" s="188">
        <v>85.222999999999999</v>
      </c>
      <c r="I628" s="189"/>
      <c r="J628" s="190">
        <f>ROUND(I628*H628,2)</f>
        <v>0</v>
      </c>
      <c r="K628" s="186" t="s">
        <v>1</v>
      </c>
      <c r="L628" s="38"/>
      <c r="M628" s="191" t="s">
        <v>1</v>
      </c>
      <c r="N628" s="192" t="s">
        <v>38</v>
      </c>
      <c r="O628" s="76"/>
      <c r="P628" s="193">
        <f>O628*H628</f>
        <v>0</v>
      </c>
      <c r="Q628" s="193">
        <v>0</v>
      </c>
      <c r="R628" s="193">
        <f>Q628*H628</f>
        <v>0</v>
      </c>
      <c r="S628" s="193">
        <v>0</v>
      </c>
      <c r="T628" s="194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95" t="s">
        <v>219</v>
      </c>
      <c r="AT628" s="195" t="s">
        <v>129</v>
      </c>
      <c r="AU628" s="195" t="s">
        <v>83</v>
      </c>
      <c r="AY628" s="18" t="s">
        <v>127</v>
      </c>
      <c r="BE628" s="196">
        <f>IF(N628="základní",J628,0)</f>
        <v>0</v>
      </c>
      <c r="BF628" s="196">
        <f>IF(N628="snížená",J628,0)</f>
        <v>0</v>
      </c>
      <c r="BG628" s="196">
        <f>IF(N628="zákl. přenesená",J628,0)</f>
        <v>0</v>
      </c>
      <c r="BH628" s="196">
        <f>IF(N628="sníž. přenesená",J628,0)</f>
        <v>0</v>
      </c>
      <c r="BI628" s="196">
        <f>IF(N628="nulová",J628,0)</f>
        <v>0</v>
      </c>
      <c r="BJ628" s="18" t="s">
        <v>81</v>
      </c>
      <c r="BK628" s="196">
        <f>ROUND(I628*H628,2)</f>
        <v>0</v>
      </c>
      <c r="BL628" s="18" t="s">
        <v>219</v>
      </c>
      <c r="BM628" s="195" t="s">
        <v>1217</v>
      </c>
    </row>
    <row r="629" s="13" customFormat="1">
      <c r="A629" s="13"/>
      <c r="B629" s="197"/>
      <c r="C629" s="13"/>
      <c r="D629" s="198" t="s">
        <v>136</v>
      </c>
      <c r="E629" s="199" t="s">
        <v>1</v>
      </c>
      <c r="F629" s="200" t="s">
        <v>1218</v>
      </c>
      <c r="G629" s="13"/>
      <c r="H629" s="201">
        <v>85.222999999999999</v>
      </c>
      <c r="I629" s="202"/>
      <c r="J629" s="13"/>
      <c r="K629" s="13"/>
      <c r="L629" s="197"/>
      <c r="M629" s="203"/>
      <c r="N629" s="204"/>
      <c r="O629" s="204"/>
      <c r="P629" s="204"/>
      <c r="Q629" s="204"/>
      <c r="R629" s="204"/>
      <c r="S629" s="204"/>
      <c r="T629" s="20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99" t="s">
        <v>136</v>
      </c>
      <c r="AU629" s="199" t="s">
        <v>83</v>
      </c>
      <c r="AV629" s="13" t="s">
        <v>83</v>
      </c>
      <c r="AW629" s="13" t="s">
        <v>30</v>
      </c>
      <c r="AX629" s="13" t="s">
        <v>81</v>
      </c>
      <c r="AY629" s="199" t="s">
        <v>127</v>
      </c>
    </row>
    <row r="630" s="2" customFormat="1" ht="32.4" customHeight="1">
      <c r="A630" s="37"/>
      <c r="B630" s="183"/>
      <c r="C630" s="184" t="s">
        <v>1219</v>
      </c>
      <c r="D630" s="184" t="s">
        <v>129</v>
      </c>
      <c r="E630" s="185" t="s">
        <v>1220</v>
      </c>
      <c r="F630" s="186" t="s">
        <v>1221</v>
      </c>
      <c r="G630" s="187" t="s">
        <v>178</v>
      </c>
      <c r="H630" s="188">
        <v>1</v>
      </c>
      <c r="I630" s="189"/>
      <c r="J630" s="190">
        <f>ROUND(I630*H630,2)</f>
        <v>0</v>
      </c>
      <c r="K630" s="186" t="s">
        <v>1</v>
      </c>
      <c r="L630" s="38"/>
      <c r="M630" s="191" t="s">
        <v>1</v>
      </c>
      <c r="N630" s="192" t="s">
        <v>38</v>
      </c>
      <c r="O630" s="76"/>
      <c r="P630" s="193">
        <f>O630*H630</f>
        <v>0</v>
      </c>
      <c r="Q630" s="193">
        <v>0.0050000000000000001</v>
      </c>
      <c r="R630" s="193">
        <f>Q630*H630</f>
        <v>0.0050000000000000001</v>
      </c>
      <c r="S630" s="193">
        <v>0</v>
      </c>
      <c r="T630" s="194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95" t="s">
        <v>219</v>
      </c>
      <c r="AT630" s="195" t="s">
        <v>129</v>
      </c>
      <c r="AU630" s="195" t="s">
        <v>83</v>
      </c>
      <c r="AY630" s="18" t="s">
        <v>127</v>
      </c>
      <c r="BE630" s="196">
        <f>IF(N630="základní",J630,0)</f>
        <v>0</v>
      </c>
      <c r="BF630" s="196">
        <f>IF(N630="snížená",J630,0)</f>
        <v>0</v>
      </c>
      <c r="BG630" s="196">
        <f>IF(N630="zákl. přenesená",J630,0)</f>
        <v>0</v>
      </c>
      <c r="BH630" s="196">
        <f>IF(N630="sníž. přenesená",J630,0)</f>
        <v>0</v>
      </c>
      <c r="BI630" s="196">
        <f>IF(N630="nulová",J630,0)</f>
        <v>0</v>
      </c>
      <c r="BJ630" s="18" t="s">
        <v>81</v>
      </c>
      <c r="BK630" s="196">
        <f>ROUND(I630*H630,2)</f>
        <v>0</v>
      </c>
      <c r="BL630" s="18" t="s">
        <v>219</v>
      </c>
      <c r="BM630" s="195" t="s">
        <v>1222</v>
      </c>
    </row>
    <row r="631" s="2" customFormat="1" ht="43.2" customHeight="1">
      <c r="A631" s="37"/>
      <c r="B631" s="183"/>
      <c r="C631" s="184" t="s">
        <v>1223</v>
      </c>
      <c r="D631" s="184" t="s">
        <v>129</v>
      </c>
      <c r="E631" s="185" t="s">
        <v>1224</v>
      </c>
      <c r="F631" s="186" t="s">
        <v>1225</v>
      </c>
      <c r="G631" s="187" t="s">
        <v>178</v>
      </c>
      <c r="H631" s="188">
        <v>1</v>
      </c>
      <c r="I631" s="189"/>
      <c r="J631" s="190">
        <f>ROUND(I631*H631,2)</f>
        <v>0</v>
      </c>
      <c r="K631" s="186" t="s">
        <v>1</v>
      </c>
      <c r="L631" s="38"/>
      <c r="M631" s="191" t="s">
        <v>1</v>
      </c>
      <c r="N631" s="192" t="s">
        <v>38</v>
      </c>
      <c r="O631" s="76"/>
      <c r="P631" s="193">
        <f>O631*H631</f>
        <v>0</v>
      </c>
      <c r="Q631" s="193">
        <v>0.001</v>
      </c>
      <c r="R631" s="193">
        <f>Q631*H631</f>
        <v>0.001</v>
      </c>
      <c r="S631" s="193">
        <v>0</v>
      </c>
      <c r="T631" s="194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5" t="s">
        <v>219</v>
      </c>
      <c r="AT631" s="195" t="s">
        <v>129</v>
      </c>
      <c r="AU631" s="195" t="s">
        <v>83</v>
      </c>
      <c r="AY631" s="18" t="s">
        <v>127</v>
      </c>
      <c r="BE631" s="196">
        <f>IF(N631="základní",J631,0)</f>
        <v>0</v>
      </c>
      <c r="BF631" s="196">
        <f>IF(N631="snížená",J631,0)</f>
        <v>0</v>
      </c>
      <c r="BG631" s="196">
        <f>IF(N631="zákl. přenesená",J631,0)</f>
        <v>0</v>
      </c>
      <c r="BH631" s="196">
        <f>IF(N631="sníž. přenesená",J631,0)</f>
        <v>0</v>
      </c>
      <c r="BI631" s="196">
        <f>IF(N631="nulová",J631,0)</f>
        <v>0</v>
      </c>
      <c r="BJ631" s="18" t="s">
        <v>81</v>
      </c>
      <c r="BK631" s="196">
        <f>ROUND(I631*H631,2)</f>
        <v>0</v>
      </c>
      <c r="BL631" s="18" t="s">
        <v>219</v>
      </c>
      <c r="BM631" s="195" t="s">
        <v>1226</v>
      </c>
    </row>
    <row r="632" s="2" customFormat="1" ht="43.2" customHeight="1">
      <c r="A632" s="37"/>
      <c r="B632" s="183"/>
      <c r="C632" s="184" t="s">
        <v>1227</v>
      </c>
      <c r="D632" s="184" t="s">
        <v>129</v>
      </c>
      <c r="E632" s="185" t="s">
        <v>1228</v>
      </c>
      <c r="F632" s="186" t="s">
        <v>1229</v>
      </c>
      <c r="G632" s="187" t="s">
        <v>178</v>
      </c>
      <c r="H632" s="188">
        <v>1</v>
      </c>
      <c r="I632" s="189"/>
      <c r="J632" s="190">
        <f>ROUND(I632*H632,2)</f>
        <v>0</v>
      </c>
      <c r="K632" s="186" t="s">
        <v>1</v>
      </c>
      <c r="L632" s="38"/>
      <c r="M632" s="191" t="s">
        <v>1</v>
      </c>
      <c r="N632" s="192" t="s">
        <v>38</v>
      </c>
      <c r="O632" s="76"/>
      <c r="P632" s="193">
        <f>O632*H632</f>
        <v>0</v>
      </c>
      <c r="Q632" s="193">
        <v>0.001</v>
      </c>
      <c r="R632" s="193">
        <f>Q632*H632</f>
        <v>0.001</v>
      </c>
      <c r="S632" s="193">
        <v>0</v>
      </c>
      <c r="T632" s="194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95" t="s">
        <v>219</v>
      </c>
      <c r="AT632" s="195" t="s">
        <v>129</v>
      </c>
      <c r="AU632" s="195" t="s">
        <v>83</v>
      </c>
      <c r="AY632" s="18" t="s">
        <v>127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8" t="s">
        <v>81</v>
      </c>
      <c r="BK632" s="196">
        <f>ROUND(I632*H632,2)</f>
        <v>0</v>
      </c>
      <c r="BL632" s="18" t="s">
        <v>219</v>
      </c>
      <c r="BM632" s="195" t="s">
        <v>1230</v>
      </c>
    </row>
    <row r="633" s="2" customFormat="1" ht="32.4" customHeight="1">
      <c r="A633" s="37"/>
      <c r="B633" s="183"/>
      <c r="C633" s="184" t="s">
        <v>1231</v>
      </c>
      <c r="D633" s="184" t="s">
        <v>129</v>
      </c>
      <c r="E633" s="185" t="s">
        <v>1232</v>
      </c>
      <c r="F633" s="186" t="s">
        <v>1233</v>
      </c>
      <c r="G633" s="187" t="s">
        <v>389</v>
      </c>
      <c r="H633" s="188">
        <v>114</v>
      </c>
      <c r="I633" s="189"/>
      <c r="J633" s="190">
        <f>ROUND(I633*H633,2)</f>
        <v>0</v>
      </c>
      <c r="K633" s="186" t="s">
        <v>1</v>
      </c>
      <c r="L633" s="38"/>
      <c r="M633" s="191" t="s">
        <v>1</v>
      </c>
      <c r="N633" s="192" t="s">
        <v>38</v>
      </c>
      <c r="O633" s="76"/>
      <c r="P633" s="193">
        <f>O633*H633</f>
        <v>0</v>
      </c>
      <c r="Q633" s="193">
        <v>0.001</v>
      </c>
      <c r="R633" s="193">
        <f>Q633*H633</f>
        <v>0.114</v>
      </c>
      <c r="S633" s="193">
        <v>0</v>
      </c>
      <c r="T633" s="194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5" t="s">
        <v>219</v>
      </c>
      <c r="AT633" s="195" t="s">
        <v>129</v>
      </c>
      <c r="AU633" s="195" t="s">
        <v>83</v>
      </c>
      <c r="AY633" s="18" t="s">
        <v>127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8" t="s">
        <v>81</v>
      </c>
      <c r="BK633" s="196">
        <f>ROUND(I633*H633,2)</f>
        <v>0</v>
      </c>
      <c r="BL633" s="18" t="s">
        <v>219</v>
      </c>
      <c r="BM633" s="195" t="s">
        <v>1234</v>
      </c>
    </row>
    <row r="634" s="2" customFormat="1" ht="32.4" customHeight="1">
      <c r="A634" s="37"/>
      <c r="B634" s="183"/>
      <c r="C634" s="184" t="s">
        <v>1235</v>
      </c>
      <c r="D634" s="184" t="s">
        <v>129</v>
      </c>
      <c r="E634" s="185" t="s">
        <v>1236</v>
      </c>
      <c r="F634" s="186" t="s">
        <v>1237</v>
      </c>
      <c r="G634" s="187" t="s">
        <v>188</v>
      </c>
      <c r="H634" s="188">
        <v>5.2999999999999998</v>
      </c>
      <c r="I634" s="189"/>
      <c r="J634" s="190">
        <f>ROUND(I634*H634,2)</f>
        <v>0</v>
      </c>
      <c r="K634" s="186" t="s">
        <v>1</v>
      </c>
      <c r="L634" s="38"/>
      <c r="M634" s="191" t="s">
        <v>1</v>
      </c>
      <c r="N634" s="192" t="s">
        <v>38</v>
      </c>
      <c r="O634" s="76"/>
      <c r="P634" s="193">
        <f>O634*H634</f>
        <v>0</v>
      </c>
      <c r="Q634" s="193">
        <v>0.029999999999999999</v>
      </c>
      <c r="R634" s="193">
        <f>Q634*H634</f>
        <v>0.159</v>
      </c>
      <c r="S634" s="193">
        <v>0</v>
      </c>
      <c r="T634" s="194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95" t="s">
        <v>219</v>
      </c>
      <c r="AT634" s="195" t="s">
        <v>129</v>
      </c>
      <c r="AU634" s="195" t="s">
        <v>83</v>
      </c>
      <c r="AY634" s="18" t="s">
        <v>127</v>
      </c>
      <c r="BE634" s="196">
        <f>IF(N634="základní",J634,0)</f>
        <v>0</v>
      </c>
      <c r="BF634" s="196">
        <f>IF(N634="snížená",J634,0)</f>
        <v>0</v>
      </c>
      <c r="BG634" s="196">
        <f>IF(N634="zákl. přenesená",J634,0)</f>
        <v>0</v>
      </c>
      <c r="BH634" s="196">
        <f>IF(N634="sníž. přenesená",J634,0)</f>
        <v>0</v>
      </c>
      <c r="BI634" s="196">
        <f>IF(N634="nulová",J634,0)</f>
        <v>0</v>
      </c>
      <c r="BJ634" s="18" t="s">
        <v>81</v>
      </c>
      <c r="BK634" s="196">
        <f>ROUND(I634*H634,2)</f>
        <v>0</v>
      </c>
      <c r="BL634" s="18" t="s">
        <v>219</v>
      </c>
      <c r="BM634" s="195" t="s">
        <v>1238</v>
      </c>
    </row>
    <row r="635" s="2" customFormat="1" ht="43.2" customHeight="1">
      <c r="A635" s="37"/>
      <c r="B635" s="183"/>
      <c r="C635" s="184" t="s">
        <v>1239</v>
      </c>
      <c r="D635" s="184" t="s">
        <v>129</v>
      </c>
      <c r="E635" s="185" t="s">
        <v>1240</v>
      </c>
      <c r="F635" s="186" t="s">
        <v>1241</v>
      </c>
      <c r="G635" s="187" t="s">
        <v>389</v>
      </c>
      <c r="H635" s="188">
        <v>275.60000000000002</v>
      </c>
      <c r="I635" s="189"/>
      <c r="J635" s="190">
        <f>ROUND(I635*H635,2)</f>
        <v>0</v>
      </c>
      <c r="K635" s="186" t="s">
        <v>1</v>
      </c>
      <c r="L635" s="38"/>
      <c r="M635" s="191" t="s">
        <v>1</v>
      </c>
      <c r="N635" s="192" t="s">
        <v>38</v>
      </c>
      <c r="O635" s="76"/>
      <c r="P635" s="193">
        <f>O635*H635</f>
        <v>0</v>
      </c>
      <c r="Q635" s="193">
        <v>0.001</v>
      </c>
      <c r="R635" s="193">
        <f>Q635*H635</f>
        <v>0.27560000000000001</v>
      </c>
      <c r="S635" s="193">
        <v>0</v>
      </c>
      <c r="T635" s="194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5" t="s">
        <v>219</v>
      </c>
      <c r="AT635" s="195" t="s">
        <v>129</v>
      </c>
      <c r="AU635" s="195" t="s">
        <v>83</v>
      </c>
      <c r="AY635" s="18" t="s">
        <v>127</v>
      </c>
      <c r="BE635" s="196">
        <f>IF(N635="základní",J635,0)</f>
        <v>0</v>
      </c>
      <c r="BF635" s="196">
        <f>IF(N635="snížená",J635,0)</f>
        <v>0</v>
      </c>
      <c r="BG635" s="196">
        <f>IF(N635="zákl. přenesená",J635,0)</f>
        <v>0</v>
      </c>
      <c r="BH635" s="196">
        <f>IF(N635="sníž. přenesená",J635,0)</f>
        <v>0</v>
      </c>
      <c r="BI635" s="196">
        <f>IF(N635="nulová",J635,0)</f>
        <v>0</v>
      </c>
      <c r="BJ635" s="18" t="s">
        <v>81</v>
      </c>
      <c r="BK635" s="196">
        <f>ROUND(I635*H635,2)</f>
        <v>0</v>
      </c>
      <c r="BL635" s="18" t="s">
        <v>219</v>
      </c>
      <c r="BM635" s="195" t="s">
        <v>1242</v>
      </c>
    </row>
    <row r="636" s="2" customFormat="1" ht="32.4" customHeight="1">
      <c r="A636" s="37"/>
      <c r="B636" s="183"/>
      <c r="C636" s="184" t="s">
        <v>1243</v>
      </c>
      <c r="D636" s="184" t="s">
        <v>129</v>
      </c>
      <c r="E636" s="185" t="s">
        <v>1244</v>
      </c>
      <c r="F636" s="186" t="s">
        <v>1245</v>
      </c>
      <c r="G636" s="187" t="s">
        <v>188</v>
      </c>
      <c r="H636" s="188">
        <v>16.359999999999999</v>
      </c>
      <c r="I636" s="189"/>
      <c r="J636" s="190">
        <f>ROUND(I636*H636,2)</f>
        <v>0</v>
      </c>
      <c r="K636" s="186" t="s">
        <v>1</v>
      </c>
      <c r="L636" s="38"/>
      <c r="M636" s="191" t="s">
        <v>1</v>
      </c>
      <c r="N636" s="192" t="s">
        <v>38</v>
      </c>
      <c r="O636" s="76"/>
      <c r="P636" s="193">
        <f>O636*H636</f>
        <v>0</v>
      </c>
      <c r="Q636" s="193">
        <v>0.029999999999999999</v>
      </c>
      <c r="R636" s="193">
        <f>Q636*H636</f>
        <v>0.49079999999999996</v>
      </c>
      <c r="S636" s="193">
        <v>0</v>
      </c>
      <c r="T636" s="194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95" t="s">
        <v>219</v>
      </c>
      <c r="AT636" s="195" t="s">
        <v>129</v>
      </c>
      <c r="AU636" s="195" t="s">
        <v>83</v>
      </c>
      <c r="AY636" s="18" t="s">
        <v>127</v>
      </c>
      <c r="BE636" s="196">
        <f>IF(N636="základní",J636,0)</f>
        <v>0</v>
      </c>
      <c r="BF636" s="196">
        <f>IF(N636="snížená",J636,0)</f>
        <v>0</v>
      </c>
      <c r="BG636" s="196">
        <f>IF(N636="zákl. přenesená",J636,0)</f>
        <v>0</v>
      </c>
      <c r="BH636" s="196">
        <f>IF(N636="sníž. přenesená",J636,0)</f>
        <v>0</v>
      </c>
      <c r="BI636" s="196">
        <f>IF(N636="nulová",J636,0)</f>
        <v>0</v>
      </c>
      <c r="BJ636" s="18" t="s">
        <v>81</v>
      </c>
      <c r="BK636" s="196">
        <f>ROUND(I636*H636,2)</f>
        <v>0</v>
      </c>
      <c r="BL636" s="18" t="s">
        <v>219</v>
      </c>
      <c r="BM636" s="195" t="s">
        <v>1246</v>
      </c>
    </row>
    <row r="637" s="2" customFormat="1" ht="43.2" customHeight="1">
      <c r="A637" s="37"/>
      <c r="B637" s="183"/>
      <c r="C637" s="184" t="s">
        <v>1247</v>
      </c>
      <c r="D637" s="184" t="s">
        <v>129</v>
      </c>
      <c r="E637" s="185" t="s">
        <v>1248</v>
      </c>
      <c r="F637" s="186" t="s">
        <v>1249</v>
      </c>
      <c r="G637" s="187" t="s">
        <v>389</v>
      </c>
      <c r="H637" s="188">
        <v>763.89999999999998</v>
      </c>
      <c r="I637" s="189"/>
      <c r="J637" s="190">
        <f>ROUND(I637*H637,2)</f>
        <v>0</v>
      </c>
      <c r="K637" s="186" t="s">
        <v>1</v>
      </c>
      <c r="L637" s="38"/>
      <c r="M637" s="191" t="s">
        <v>1</v>
      </c>
      <c r="N637" s="192" t="s">
        <v>38</v>
      </c>
      <c r="O637" s="76"/>
      <c r="P637" s="193">
        <f>O637*H637</f>
        <v>0</v>
      </c>
      <c r="Q637" s="193">
        <v>0.001</v>
      </c>
      <c r="R637" s="193">
        <f>Q637*H637</f>
        <v>0.76390000000000002</v>
      </c>
      <c r="S637" s="193">
        <v>0</v>
      </c>
      <c r="T637" s="194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5" t="s">
        <v>219</v>
      </c>
      <c r="AT637" s="195" t="s">
        <v>129</v>
      </c>
      <c r="AU637" s="195" t="s">
        <v>83</v>
      </c>
      <c r="AY637" s="18" t="s">
        <v>127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8" t="s">
        <v>81</v>
      </c>
      <c r="BK637" s="196">
        <f>ROUND(I637*H637,2)</f>
        <v>0</v>
      </c>
      <c r="BL637" s="18" t="s">
        <v>219</v>
      </c>
      <c r="BM637" s="195" t="s">
        <v>1250</v>
      </c>
    </row>
    <row r="638" s="2" customFormat="1" ht="32.4" customHeight="1">
      <c r="A638" s="37"/>
      <c r="B638" s="183"/>
      <c r="C638" s="184" t="s">
        <v>1251</v>
      </c>
      <c r="D638" s="184" t="s">
        <v>129</v>
      </c>
      <c r="E638" s="185" t="s">
        <v>1252</v>
      </c>
      <c r="F638" s="186" t="s">
        <v>1253</v>
      </c>
      <c r="G638" s="187" t="s">
        <v>389</v>
      </c>
      <c r="H638" s="188">
        <v>176.5</v>
      </c>
      <c r="I638" s="189"/>
      <c r="J638" s="190">
        <f>ROUND(I638*H638,2)</f>
        <v>0</v>
      </c>
      <c r="K638" s="186" t="s">
        <v>1</v>
      </c>
      <c r="L638" s="38"/>
      <c r="M638" s="191" t="s">
        <v>1</v>
      </c>
      <c r="N638" s="192" t="s">
        <v>38</v>
      </c>
      <c r="O638" s="76"/>
      <c r="P638" s="193">
        <f>O638*H638</f>
        <v>0</v>
      </c>
      <c r="Q638" s="193">
        <v>0.001</v>
      </c>
      <c r="R638" s="193">
        <f>Q638*H638</f>
        <v>0.17649999999999999</v>
      </c>
      <c r="S638" s="193">
        <v>0</v>
      </c>
      <c r="T638" s="194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95" t="s">
        <v>219</v>
      </c>
      <c r="AT638" s="195" t="s">
        <v>129</v>
      </c>
      <c r="AU638" s="195" t="s">
        <v>83</v>
      </c>
      <c r="AY638" s="18" t="s">
        <v>127</v>
      </c>
      <c r="BE638" s="196">
        <f>IF(N638="základní",J638,0)</f>
        <v>0</v>
      </c>
      <c r="BF638" s="196">
        <f>IF(N638="snížená",J638,0)</f>
        <v>0</v>
      </c>
      <c r="BG638" s="196">
        <f>IF(N638="zákl. přenesená",J638,0)</f>
        <v>0</v>
      </c>
      <c r="BH638" s="196">
        <f>IF(N638="sníž. přenesená",J638,0)</f>
        <v>0</v>
      </c>
      <c r="BI638" s="196">
        <f>IF(N638="nulová",J638,0)</f>
        <v>0</v>
      </c>
      <c r="BJ638" s="18" t="s">
        <v>81</v>
      </c>
      <c r="BK638" s="196">
        <f>ROUND(I638*H638,2)</f>
        <v>0</v>
      </c>
      <c r="BL638" s="18" t="s">
        <v>219</v>
      </c>
      <c r="BM638" s="195" t="s">
        <v>1254</v>
      </c>
    </row>
    <row r="639" s="2" customFormat="1" ht="32.4" customHeight="1">
      <c r="A639" s="37"/>
      <c r="B639" s="183"/>
      <c r="C639" s="184" t="s">
        <v>1255</v>
      </c>
      <c r="D639" s="184" t="s">
        <v>129</v>
      </c>
      <c r="E639" s="185" t="s">
        <v>1256</v>
      </c>
      <c r="F639" s="186" t="s">
        <v>1257</v>
      </c>
      <c r="G639" s="187" t="s">
        <v>188</v>
      </c>
      <c r="H639" s="188">
        <v>90.840000000000003</v>
      </c>
      <c r="I639" s="189"/>
      <c r="J639" s="190">
        <f>ROUND(I639*H639,2)</f>
        <v>0</v>
      </c>
      <c r="K639" s="186" t="s">
        <v>1</v>
      </c>
      <c r="L639" s="38"/>
      <c r="M639" s="191" t="s">
        <v>1</v>
      </c>
      <c r="N639" s="192" t="s">
        <v>38</v>
      </c>
      <c r="O639" s="76"/>
      <c r="P639" s="193">
        <f>O639*H639</f>
        <v>0</v>
      </c>
      <c r="Q639" s="193">
        <v>0</v>
      </c>
      <c r="R639" s="193">
        <f>Q639*H639</f>
        <v>0</v>
      </c>
      <c r="S639" s="193">
        <v>0</v>
      </c>
      <c r="T639" s="194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5" t="s">
        <v>219</v>
      </c>
      <c r="AT639" s="195" t="s">
        <v>129</v>
      </c>
      <c r="AU639" s="195" t="s">
        <v>83</v>
      </c>
      <c r="AY639" s="18" t="s">
        <v>127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8" t="s">
        <v>81</v>
      </c>
      <c r="BK639" s="196">
        <f>ROUND(I639*H639,2)</f>
        <v>0</v>
      </c>
      <c r="BL639" s="18" t="s">
        <v>219</v>
      </c>
      <c r="BM639" s="195" t="s">
        <v>1258</v>
      </c>
    </row>
    <row r="640" s="2" customFormat="1" ht="21.6" customHeight="1">
      <c r="A640" s="37"/>
      <c r="B640" s="183"/>
      <c r="C640" s="184" t="s">
        <v>1259</v>
      </c>
      <c r="D640" s="184" t="s">
        <v>129</v>
      </c>
      <c r="E640" s="185" t="s">
        <v>1260</v>
      </c>
      <c r="F640" s="186" t="s">
        <v>1261</v>
      </c>
      <c r="G640" s="187" t="s">
        <v>389</v>
      </c>
      <c r="H640" s="188">
        <v>920.69600000000003</v>
      </c>
      <c r="I640" s="189"/>
      <c r="J640" s="190">
        <f>ROUND(I640*H640,2)</f>
        <v>0</v>
      </c>
      <c r="K640" s="186" t="s">
        <v>1</v>
      </c>
      <c r="L640" s="38"/>
      <c r="M640" s="191" t="s">
        <v>1</v>
      </c>
      <c r="N640" s="192" t="s">
        <v>38</v>
      </c>
      <c r="O640" s="76"/>
      <c r="P640" s="193">
        <f>O640*H640</f>
        <v>0</v>
      </c>
      <c r="Q640" s="193">
        <v>0</v>
      </c>
      <c r="R640" s="193">
        <f>Q640*H640</f>
        <v>0</v>
      </c>
      <c r="S640" s="193">
        <v>0</v>
      </c>
      <c r="T640" s="194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95" t="s">
        <v>219</v>
      </c>
      <c r="AT640" s="195" t="s">
        <v>129</v>
      </c>
      <c r="AU640" s="195" t="s">
        <v>83</v>
      </c>
      <c r="AY640" s="18" t="s">
        <v>127</v>
      </c>
      <c r="BE640" s="196">
        <f>IF(N640="základní",J640,0)</f>
        <v>0</v>
      </c>
      <c r="BF640" s="196">
        <f>IF(N640="snížená",J640,0)</f>
        <v>0</v>
      </c>
      <c r="BG640" s="196">
        <f>IF(N640="zákl. přenesená",J640,0)</f>
        <v>0</v>
      </c>
      <c r="BH640" s="196">
        <f>IF(N640="sníž. přenesená",J640,0)</f>
        <v>0</v>
      </c>
      <c r="BI640" s="196">
        <f>IF(N640="nulová",J640,0)</f>
        <v>0</v>
      </c>
      <c r="BJ640" s="18" t="s">
        <v>81</v>
      </c>
      <c r="BK640" s="196">
        <f>ROUND(I640*H640,2)</f>
        <v>0</v>
      </c>
      <c r="BL640" s="18" t="s">
        <v>219</v>
      </c>
      <c r="BM640" s="195" t="s">
        <v>1262</v>
      </c>
    </row>
    <row r="641" s="13" customFormat="1">
      <c r="A641" s="13"/>
      <c r="B641" s="197"/>
      <c r="C641" s="13"/>
      <c r="D641" s="198" t="s">
        <v>136</v>
      </c>
      <c r="E641" s="199" t="s">
        <v>1</v>
      </c>
      <c r="F641" s="200" t="s">
        <v>1263</v>
      </c>
      <c r="G641" s="13"/>
      <c r="H641" s="201">
        <v>920.69600000000003</v>
      </c>
      <c r="I641" s="202"/>
      <c r="J641" s="13"/>
      <c r="K641" s="13"/>
      <c r="L641" s="197"/>
      <c r="M641" s="203"/>
      <c r="N641" s="204"/>
      <c r="O641" s="204"/>
      <c r="P641" s="204"/>
      <c r="Q641" s="204"/>
      <c r="R641" s="204"/>
      <c r="S641" s="204"/>
      <c r="T641" s="20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99" t="s">
        <v>136</v>
      </c>
      <c r="AU641" s="199" t="s">
        <v>83</v>
      </c>
      <c r="AV641" s="13" t="s">
        <v>83</v>
      </c>
      <c r="AW641" s="13" t="s">
        <v>30</v>
      </c>
      <c r="AX641" s="13" t="s">
        <v>81</v>
      </c>
      <c r="AY641" s="199" t="s">
        <v>127</v>
      </c>
    </row>
    <row r="642" s="14" customFormat="1">
      <c r="A642" s="14"/>
      <c r="B642" s="206"/>
      <c r="C642" s="14"/>
      <c r="D642" s="198" t="s">
        <v>136</v>
      </c>
      <c r="E642" s="207" t="s">
        <v>1</v>
      </c>
      <c r="F642" s="208" t="s">
        <v>142</v>
      </c>
      <c r="G642" s="14"/>
      <c r="H642" s="209">
        <v>920.69600000000003</v>
      </c>
      <c r="I642" s="210"/>
      <c r="J642" s="14"/>
      <c r="K642" s="14"/>
      <c r="L642" s="206"/>
      <c r="M642" s="211"/>
      <c r="N642" s="212"/>
      <c r="O642" s="212"/>
      <c r="P642" s="212"/>
      <c r="Q642" s="212"/>
      <c r="R642" s="212"/>
      <c r="S642" s="212"/>
      <c r="T642" s="21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07" t="s">
        <v>136</v>
      </c>
      <c r="AU642" s="207" t="s">
        <v>83</v>
      </c>
      <c r="AV642" s="14" t="s">
        <v>134</v>
      </c>
      <c r="AW642" s="14" t="s">
        <v>30</v>
      </c>
      <c r="AX642" s="14" t="s">
        <v>73</v>
      </c>
      <c r="AY642" s="207" t="s">
        <v>127</v>
      </c>
    </row>
    <row r="643" s="2" customFormat="1" ht="43.2" customHeight="1">
      <c r="A643" s="37"/>
      <c r="B643" s="183"/>
      <c r="C643" s="184" t="s">
        <v>1264</v>
      </c>
      <c r="D643" s="184" t="s">
        <v>129</v>
      </c>
      <c r="E643" s="185" t="s">
        <v>1265</v>
      </c>
      <c r="F643" s="186" t="s">
        <v>1266</v>
      </c>
      <c r="G643" s="187" t="s">
        <v>237</v>
      </c>
      <c r="H643" s="188">
        <v>1.9870000000000001</v>
      </c>
      <c r="I643" s="189"/>
      <c r="J643" s="190">
        <f>ROUND(I643*H643,2)</f>
        <v>0</v>
      </c>
      <c r="K643" s="186" t="s">
        <v>133</v>
      </c>
      <c r="L643" s="38"/>
      <c r="M643" s="191" t="s">
        <v>1</v>
      </c>
      <c r="N643" s="192" t="s">
        <v>38</v>
      </c>
      <c r="O643" s="76"/>
      <c r="P643" s="193">
        <f>O643*H643</f>
        <v>0</v>
      </c>
      <c r="Q643" s="193">
        <v>0</v>
      </c>
      <c r="R643" s="193">
        <f>Q643*H643</f>
        <v>0</v>
      </c>
      <c r="S643" s="193">
        <v>0</v>
      </c>
      <c r="T643" s="194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95" t="s">
        <v>219</v>
      </c>
      <c r="AT643" s="195" t="s">
        <v>129</v>
      </c>
      <c r="AU643" s="195" t="s">
        <v>83</v>
      </c>
      <c r="AY643" s="18" t="s">
        <v>127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8" t="s">
        <v>81</v>
      </c>
      <c r="BK643" s="196">
        <f>ROUND(I643*H643,2)</f>
        <v>0</v>
      </c>
      <c r="BL643" s="18" t="s">
        <v>219</v>
      </c>
      <c r="BM643" s="195" t="s">
        <v>1267</v>
      </c>
    </row>
    <row r="644" s="12" customFormat="1" ht="22.8" customHeight="1">
      <c r="A644" s="12"/>
      <c r="B644" s="170"/>
      <c r="C644" s="12"/>
      <c r="D644" s="171" t="s">
        <v>72</v>
      </c>
      <c r="E644" s="181" t="s">
        <v>1268</v>
      </c>
      <c r="F644" s="181" t="s">
        <v>1269</v>
      </c>
      <c r="G644" s="12"/>
      <c r="H644" s="12"/>
      <c r="I644" s="173"/>
      <c r="J644" s="182">
        <f>BK644</f>
        <v>0</v>
      </c>
      <c r="K644" s="12"/>
      <c r="L644" s="170"/>
      <c r="M644" s="175"/>
      <c r="N644" s="176"/>
      <c r="O644" s="176"/>
      <c r="P644" s="177">
        <f>SUM(P645:P647)</f>
        <v>0</v>
      </c>
      <c r="Q644" s="176"/>
      <c r="R644" s="177">
        <f>SUM(R645:R647)</f>
        <v>0</v>
      </c>
      <c r="S644" s="176"/>
      <c r="T644" s="178">
        <f>SUM(T645:T647)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171" t="s">
        <v>83</v>
      </c>
      <c r="AT644" s="179" t="s">
        <v>72</v>
      </c>
      <c r="AU644" s="179" t="s">
        <v>81</v>
      </c>
      <c r="AY644" s="171" t="s">
        <v>127</v>
      </c>
      <c r="BK644" s="180">
        <f>SUM(BK645:BK647)</f>
        <v>0</v>
      </c>
    </row>
    <row r="645" s="2" customFormat="1" ht="32.4" customHeight="1">
      <c r="A645" s="37"/>
      <c r="B645" s="183"/>
      <c r="C645" s="184" t="s">
        <v>1270</v>
      </c>
      <c r="D645" s="184" t="s">
        <v>129</v>
      </c>
      <c r="E645" s="185" t="s">
        <v>1271</v>
      </c>
      <c r="F645" s="186" t="s">
        <v>1272</v>
      </c>
      <c r="G645" s="187" t="s">
        <v>188</v>
      </c>
      <c r="H645" s="188">
        <v>71.340000000000003</v>
      </c>
      <c r="I645" s="189"/>
      <c r="J645" s="190">
        <f>ROUND(I645*H645,2)</f>
        <v>0</v>
      </c>
      <c r="K645" s="186" t="s">
        <v>1</v>
      </c>
      <c r="L645" s="38"/>
      <c r="M645" s="191" t="s">
        <v>1</v>
      </c>
      <c r="N645" s="192" t="s">
        <v>38</v>
      </c>
      <c r="O645" s="76"/>
      <c r="P645" s="193">
        <f>O645*H645</f>
        <v>0</v>
      </c>
      <c r="Q645" s="193">
        <v>0</v>
      </c>
      <c r="R645" s="193">
        <f>Q645*H645</f>
        <v>0</v>
      </c>
      <c r="S645" s="193">
        <v>0</v>
      </c>
      <c r="T645" s="194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95" t="s">
        <v>219</v>
      </c>
      <c r="AT645" s="195" t="s">
        <v>129</v>
      </c>
      <c r="AU645" s="195" t="s">
        <v>83</v>
      </c>
      <c r="AY645" s="18" t="s">
        <v>127</v>
      </c>
      <c r="BE645" s="196">
        <f>IF(N645="základní",J645,0)</f>
        <v>0</v>
      </c>
      <c r="BF645" s="196">
        <f>IF(N645="snížená",J645,0)</f>
        <v>0</v>
      </c>
      <c r="BG645" s="196">
        <f>IF(N645="zákl. přenesená",J645,0)</f>
        <v>0</v>
      </c>
      <c r="BH645" s="196">
        <f>IF(N645="sníž. přenesená",J645,0)</f>
        <v>0</v>
      </c>
      <c r="BI645" s="196">
        <f>IF(N645="nulová",J645,0)</f>
        <v>0</v>
      </c>
      <c r="BJ645" s="18" t="s">
        <v>81</v>
      </c>
      <c r="BK645" s="196">
        <f>ROUND(I645*H645,2)</f>
        <v>0</v>
      </c>
      <c r="BL645" s="18" t="s">
        <v>219</v>
      </c>
      <c r="BM645" s="195" t="s">
        <v>1273</v>
      </c>
    </row>
    <row r="646" s="2" customFormat="1" ht="32.4" customHeight="1">
      <c r="A646" s="37"/>
      <c r="B646" s="183"/>
      <c r="C646" s="184" t="s">
        <v>1274</v>
      </c>
      <c r="D646" s="184" t="s">
        <v>129</v>
      </c>
      <c r="E646" s="185" t="s">
        <v>1275</v>
      </c>
      <c r="F646" s="186" t="s">
        <v>1276</v>
      </c>
      <c r="G646" s="187" t="s">
        <v>188</v>
      </c>
      <c r="H646" s="188">
        <v>142</v>
      </c>
      <c r="I646" s="189"/>
      <c r="J646" s="190">
        <f>ROUND(I646*H646,2)</f>
        <v>0</v>
      </c>
      <c r="K646" s="186" t="s">
        <v>1</v>
      </c>
      <c r="L646" s="38"/>
      <c r="M646" s="191" t="s">
        <v>1</v>
      </c>
      <c r="N646" s="192" t="s">
        <v>38</v>
      </c>
      <c r="O646" s="76"/>
      <c r="P646" s="193">
        <f>O646*H646</f>
        <v>0</v>
      </c>
      <c r="Q646" s="193">
        <v>0</v>
      </c>
      <c r="R646" s="193">
        <f>Q646*H646</f>
        <v>0</v>
      </c>
      <c r="S646" s="193">
        <v>0</v>
      </c>
      <c r="T646" s="194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95" t="s">
        <v>219</v>
      </c>
      <c r="AT646" s="195" t="s">
        <v>129</v>
      </c>
      <c r="AU646" s="195" t="s">
        <v>83</v>
      </c>
      <c r="AY646" s="18" t="s">
        <v>127</v>
      </c>
      <c r="BE646" s="196">
        <f>IF(N646="základní",J646,0)</f>
        <v>0</v>
      </c>
      <c r="BF646" s="196">
        <f>IF(N646="snížená",J646,0)</f>
        <v>0</v>
      </c>
      <c r="BG646" s="196">
        <f>IF(N646="zákl. přenesená",J646,0)</f>
        <v>0</v>
      </c>
      <c r="BH646" s="196">
        <f>IF(N646="sníž. přenesená",J646,0)</f>
        <v>0</v>
      </c>
      <c r="BI646" s="196">
        <f>IF(N646="nulová",J646,0)</f>
        <v>0</v>
      </c>
      <c r="BJ646" s="18" t="s">
        <v>81</v>
      </c>
      <c r="BK646" s="196">
        <f>ROUND(I646*H646,2)</f>
        <v>0</v>
      </c>
      <c r="BL646" s="18" t="s">
        <v>219</v>
      </c>
      <c r="BM646" s="195" t="s">
        <v>1277</v>
      </c>
    </row>
    <row r="647" s="2" customFormat="1" ht="14.4" customHeight="1">
      <c r="A647" s="37"/>
      <c r="B647" s="183"/>
      <c r="C647" s="184" t="s">
        <v>1278</v>
      </c>
      <c r="D647" s="184" t="s">
        <v>129</v>
      </c>
      <c r="E647" s="185" t="s">
        <v>1279</v>
      </c>
      <c r="F647" s="186" t="s">
        <v>1280</v>
      </c>
      <c r="G647" s="187" t="s">
        <v>205</v>
      </c>
      <c r="H647" s="188">
        <v>177.32499999999999</v>
      </c>
      <c r="I647" s="189"/>
      <c r="J647" s="190">
        <f>ROUND(I647*H647,2)</f>
        <v>0</v>
      </c>
      <c r="K647" s="186" t="s">
        <v>1</v>
      </c>
      <c r="L647" s="38"/>
      <c r="M647" s="191" t="s">
        <v>1</v>
      </c>
      <c r="N647" s="192" t="s">
        <v>38</v>
      </c>
      <c r="O647" s="76"/>
      <c r="P647" s="193">
        <f>O647*H647</f>
        <v>0</v>
      </c>
      <c r="Q647" s="193">
        <v>0</v>
      </c>
      <c r="R647" s="193">
        <f>Q647*H647</f>
        <v>0</v>
      </c>
      <c r="S647" s="193">
        <v>0</v>
      </c>
      <c r="T647" s="194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5" t="s">
        <v>219</v>
      </c>
      <c r="AT647" s="195" t="s">
        <v>129</v>
      </c>
      <c r="AU647" s="195" t="s">
        <v>83</v>
      </c>
      <c r="AY647" s="18" t="s">
        <v>127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8" t="s">
        <v>81</v>
      </c>
      <c r="BK647" s="196">
        <f>ROUND(I647*H647,2)</f>
        <v>0</v>
      </c>
      <c r="BL647" s="18" t="s">
        <v>219</v>
      </c>
      <c r="BM647" s="195" t="s">
        <v>1281</v>
      </c>
    </row>
    <row r="648" s="12" customFormat="1" ht="22.8" customHeight="1">
      <c r="A648" s="12"/>
      <c r="B648" s="170"/>
      <c r="C648" s="12"/>
      <c r="D648" s="171" t="s">
        <v>72</v>
      </c>
      <c r="E648" s="181" t="s">
        <v>1282</v>
      </c>
      <c r="F648" s="181" t="s">
        <v>1283</v>
      </c>
      <c r="G648" s="12"/>
      <c r="H648" s="12"/>
      <c r="I648" s="173"/>
      <c r="J648" s="182">
        <f>BK648</f>
        <v>0</v>
      </c>
      <c r="K648" s="12"/>
      <c r="L648" s="170"/>
      <c r="M648" s="175"/>
      <c r="N648" s="176"/>
      <c r="O648" s="176"/>
      <c r="P648" s="177">
        <f>SUM(P649:P658)</f>
        <v>0</v>
      </c>
      <c r="Q648" s="176"/>
      <c r="R648" s="177">
        <f>SUM(R649:R658)</f>
        <v>5.7396978000000001</v>
      </c>
      <c r="S648" s="176"/>
      <c r="T648" s="178">
        <f>SUM(T649:T658)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171" t="s">
        <v>83</v>
      </c>
      <c r="AT648" s="179" t="s">
        <v>72</v>
      </c>
      <c r="AU648" s="179" t="s">
        <v>81</v>
      </c>
      <c r="AY648" s="171" t="s">
        <v>127</v>
      </c>
      <c r="BK648" s="180">
        <f>SUM(BK649:BK658)</f>
        <v>0</v>
      </c>
    </row>
    <row r="649" s="2" customFormat="1" ht="32.4" customHeight="1">
      <c r="A649" s="37"/>
      <c r="B649" s="183"/>
      <c r="C649" s="184" t="s">
        <v>1284</v>
      </c>
      <c r="D649" s="184" t="s">
        <v>129</v>
      </c>
      <c r="E649" s="185" t="s">
        <v>1285</v>
      </c>
      <c r="F649" s="186" t="s">
        <v>1286</v>
      </c>
      <c r="G649" s="187" t="s">
        <v>188</v>
      </c>
      <c r="H649" s="188">
        <v>237.374</v>
      </c>
      <c r="I649" s="189"/>
      <c r="J649" s="190">
        <f>ROUND(I649*H649,2)</f>
        <v>0</v>
      </c>
      <c r="K649" s="186" t="s">
        <v>133</v>
      </c>
      <c r="L649" s="38"/>
      <c r="M649" s="191" t="s">
        <v>1</v>
      </c>
      <c r="N649" s="192" t="s">
        <v>38</v>
      </c>
      <c r="O649" s="76"/>
      <c r="P649" s="193">
        <f>O649*H649</f>
        <v>0</v>
      </c>
      <c r="Q649" s="193">
        <v>0.0089999999999999993</v>
      </c>
      <c r="R649" s="193">
        <f>Q649*H649</f>
        <v>2.1363659999999998</v>
      </c>
      <c r="S649" s="193">
        <v>0</v>
      </c>
      <c r="T649" s="194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5" t="s">
        <v>219</v>
      </c>
      <c r="AT649" s="195" t="s">
        <v>129</v>
      </c>
      <c r="AU649" s="195" t="s">
        <v>83</v>
      </c>
      <c r="AY649" s="18" t="s">
        <v>127</v>
      </c>
      <c r="BE649" s="196">
        <f>IF(N649="základní",J649,0)</f>
        <v>0</v>
      </c>
      <c r="BF649" s="196">
        <f>IF(N649="snížená",J649,0)</f>
        <v>0</v>
      </c>
      <c r="BG649" s="196">
        <f>IF(N649="zákl. přenesená",J649,0)</f>
        <v>0</v>
      </c>
      <c r="BH649" s="196">
        <f>IF(N649="sníž. přenesená",J649,0)</f>
        <v>0</v>
      </c>
      <c r="BI649" s="196">
        <f>IF(N649="nulová",J649,0)</f>
        <v>0</v>
      </c>
      <c r="BJ649" s="18" t="s">
        <v>81</v>
      </c>
      <c r="BK649" s="196">
        <f>ROUND(I649*H649,2)</f>
        <v>0</v>
      </c>
      <c r="BL649" s="18" t="s">
        <v>219</v>
      </c>
      <c r="BM649" s="195" t="s">
        <v>1287</v>
      </c>
    </row>
    <row r="650" s="15" customFormat="1">
      <c r="A650" s="15"/>
      <c r="B650" s="214"/>
      <c r="C650" s="15"/>
      <c r="D650" s="198" t="s">
        <v>136</v>
      </c>
      <c r="E650" s="215" t="s">
        <v>1</v>
      </c>
      <c r="F650" s="216" t="s">
        <v>467</v>
      </c>
      <c r="G650" s="15"/>
      <c r="H650" s="215" t="s">
        <v>1</v>
      </c>
      <c r="I650" s="217"/>
      <c r="J650" s="15"/>
      <c r="K650" s="15"/>
      <c r="L650" s="214"/>
      <c r="M650" s="218"/>
      <c r="N650" s="219"/>
      <c r="O650" s="219"/>
      <c r="P650" s="219"/>
      <c r="Q650" s="219"/>
      <c r="R650" s="219"/>
      <c r="S650" s="219"/>
      <c r="T650" s="22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15" t="s">
        <v>136</v>
      </c>
      <c r="AU650" s="215" t="s">
        <v>83</v>
      </c>
      <c r="AV650" s="15" t="s">
        <v>81</v>
      </c>
      <c r="AW650" s="15" t="s">
        <v>30</v>
      </c>
      <c r="AX650" s="15" t="s">
        <v>73</v>
      </c>
      <c r="AY650" s="215" t="s">
        <v>127</v>
      </c>
    </row>
    <row r="651" s="13" customFormat="1">
      <c r="A651" s="13"/>
      <c r="B651" s="197"/>
      <c r="C651" s="13"/>
      <c r="D651" s="198" t="s">
        <v>136</v>
      </c>
      <c r="E651" s="199" t="s">
        <v>1</v>
      </c>
      <c r="F651" s="200" t="s">
        <v>468</v>
      </c>
      <c r="G651" s="13"/>
      <c r="H651" s="201">
        <v>150.94200000000001</v>
      </c>
      <c r="I651" s="202"/>
      <c r="J651" s="13"/>
      <c r="K651" s="13"/>
      <c r="L651" s="197"/>
      <c r="M651" s="203"/>
      <c r="N651" s="204"/>
      <c r="O651" s="204"/>
      <c r="P651" s="204"/>
      <c r="Q651" s="204"/>
      <c r="R651" s="204"/>
      <c r="S651" s="204"/>
      <c r="T651" s="20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99" t="s">
        <v>136</v>
      </c>
      <c r="AU651" s="199" t="s">
        <v>83</v>
      </c>
      <c r="AV651" s="13" t="s">
        <v>83</v>
      </c>
      <c r="AW651" s="13" t="s">
        <v>30</v>
      </c>
      <c r="AX651" s="13" t="s">
        <v>73</v>
      </c>
      <c r="AY651" s="199" t="s">
        <v>127</v>
      </c>
    </row>
    <row r="652" s="13" customFormat="1">
      <c r="A652" s="13"/>
      <c r="B652" s="197"/>
      <c r="C652" s="13"/>
      <c r="D652" s="198" t="s">
        <v>136</v>
      </c>
      <c r="E652" s="199" t="s">
        <v>1</v>
      </c>
      <c r="F652" s="200" t="s">
        <v>469</v>
      </c>
      <c r="G652" s="13"/>
      <c r="H652" s="201">
        <v>48.014000000000003</v>
      </c>
      <c r="I652" s="202"/>
      <c r="J652" s="13"/>
      <c r="K652" s="13"/>
      <c r="L652" s="197"/>
      <c r="M652" s="203"/>
      <c r="N652" s="204"/>
      <c r="O652" s="204"/>
      <c r="P652" s="204"/>
      <c r="Q652" s="204"/>
      <c r="R652" s="204"/>
      <c r="S652" s="204"/>
      <c r="T652" s="20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99" t="s">
        <v>136</v>
      </c>
      <c r="AU652" s="199" t="s">
        <v>83</v>
      </c>
      <c r="AV652" s="13" t="s">
        <v>83</v>
      </c>
      <c r="AW652" s="13" t="s">
        <v>30</v>
      </c>
      <c r="AX652" s="13" t="s">
        <v>73</v>
      </c>
      <c r="AY652" s="199" t="s">
        <v>127</v>
      </c>
    </row>
    <row r="653" s="13" customFormat="1">
      <c r="A653" s="13"/>
      <c r="B653" s="197"/>
      <c r="C653" s="13"/>
      <c r="D653" s="198" t="s">
        <v>136</v>
      </c>
      <c r="E653" s="199" t="s">
        <v>1</v>
      </c>
      <c r="F653" s="200" t="s">
        <v>470</v>
      </c>
      <c r="G653" s="13"/>
      <c r="H653" s="201">
        <v>17.489999999999998</v>
      </c>
      <c r="I653" s="202"/>
      <c r="J653" s="13"/>
      <c r="K653" s="13"/>
      <c r="L653" s="197"/>
      <c r="M653" s="203"/>
      <c r="N653" s="204"/>
      <c r="O653" s="204"/>
      <c r="P653" s="204"/>
      <c r="Q653" s="204"/>
      <c r="R653" s="204"/>
      <c r="S653" s="204"/>
      <c r="T653" s="20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99" t="s">
        <v>136</v>
      </c>
      <c r="AU653" s="199" t="s">
        <v>83</v>
      </c>
      <c r="AV653" s="13" t="s">
        <v>83</v>
      </c>
      <c r="AW653" s="13" t="s">
        <v>30</v>
      </c>
      <c r="AX653" s="13" t="s">
        <v>73</v>
      </c>
      <c r="AY653" s="199" t="s">
        <v>127</v>
      </c>
    </row>
    <row r="654" s="13" customFormat="1">
      <c r="A654" s="13"/>
      <c r="B654" s="197"/>
      <c r="C654" s="13"/>
      <c r="D654" s="198" t="s">
        <v>136</v>
      </c>
      <c r="E654" s="199" t="s">
        <v>1</v>
      </c>
      <c r="F654" s="200" t="s">
        <v>471</v>
      </c>
      <c r="G654" s="13"/>
      <c r="H654" s="201">
        <v>20.928000000000001</v>
      </c>
      <c r="I654" s="202"/>
      <c r="J654" s="13"/>
      <c r="K654" s="13"/>
      <c r="L654" s="197"/>
      <c r="M654" s="203"/>
      <c r="N654" s="204"/>
      <c r="O654" s="204"/>
      <c r="P654" s="204"/>
      <c r="Q654" s="204"/>
      <c r="R654" s="204"/>
      <c r="S654" s="204"/>
      <c r="T654" s="20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199" t="s">
        <v>136</v>
      </c>
      <c r="AU654" s="199" t="s">
        <v>83</v>
      </c>
      <c r="AV654" s="13" t="s">
        <v>83</v>
      </c>
      <c r="AW654" s="13" t="s">
        <v>30</v>
      </c>
      <c r="AX654" s="13" t="s">
        <v>73</v>
      </c>
      <c r="AY654" s="199" t="s">
        <v>127</v>
      </c>
    </row>
    <row r="655" s="14" customFormat="1">
      <c r="A655" s="14"/>
      <c r="B655" s="206"/>
      <c r="C655" s="14"/>
      <c r="D655" s="198" t="s">
        <v>136</v>
      </c>
      <c r="E655" s="207" t="s">
        <v>1</v>
      </c>
      <c r="F655" s="208" t="s">
        <v>142</v>
      </c>
      <c r="G655" s="14"/>
      <c r="H655" s="209">
        <v>237.37400000000002</v>
      </c>
      <c r="I655" s="210"/>
      <c r="J655" s="14"/>
      <c r="K655" s="14"/>
      <c r="L655" s="206"/>
      <c r="M655" s="211"/>
      <c r="N655" s="212"/>
      <c r="O655" s="212"/>
      <c r="P655" s="212"/>
      <c r="Q655" s="212"/>
      <c r="R655" s="212"/>
      <c r="S655" s="212"/>
      <c r="T655" s="21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07" t="s">
        <v>136</v>
      </c>
      <c r="AU655" s="207" t="s">
        <v>83</v>
      </c>
      <c r="AV655" s="14" t="s">
        <v>134</v>
      </c>
      <c r="AW655" s="14" t="s">
        <v>30</v>
      </c>
      <c r="AX655" s="14" t="s">
        <v>81</v>
      </c>
      <c r="AY655" s="207" t="s">
        <v>127</v>
      </c>
    </row>
    <row r="656" s="2" customFormat="1" ht="21.6" customHeight="1">
      <c r="A656" s="37"/>
      <c r="B656" s="183"/>
      <c r="C656" s="221" t="s">
        <v>1288</v>
      </c>
      <c r="D656" s="221" t="s">
        <v>192</v>
      </c>
      <c r="E656" s="222" t="s">
        <v>1289</v>
      </c>
      <c r="F656" s="223" t="s">
        <v>1290</v>
      </c>
      <c r="G656" s="224" t="s">
        <v>188</v>
      </c>
      <c r="H656" s="225">
        <v>261.11099999999999</v>
      </c>
      <c r="I656" s="226"/>
      <c r="J656" s="227">
        <f>ROUND(I656*H656,2)</f>
        <v>0</v>
      </c>
      <c r="K656" s="223" t="s">
        <v>133</v>
      </c>
      <c r="L656" s="228"/>
      <c r="M656" s="229" t="s">
        <v>1</v>
      </c>
      <c r="N656" s="230" t="s">
        <v>38</v>
      </c>
      <c r="O656" s="76"/>
      <c r="P656" s="193">
        <f>O656*H656</f>
        <v>0</v>
      </c>
      <c r="Q656" s="193">
        <v>0.0138</v>
      </c>
      <c r="R656" s="193">
        <f>Q656*H656</f>
        <v>3.6033317999999999</v>
      </c>
      <c r="S656" s="193">
        <v>0</v>
      </c>
      <c r="T656" s="194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95" t="s">
        <v>316</v>
      </c>
      <c r="AT656" s="195" t="s">
        <v>192</v>
      </c>
      <c r="AU656" s="195" t="s">
        <v>83</v>
      </c>
      <c r="AY656" s="18" t="s">
        <v>127</v>
      </c>
      <c r="BE656" s="196">
        <f>IF(N656="základní",J656,0)</f>
        <v>0</v>
      </c>
      <c r="BF656" s="196">
        <f>IF(N656="snížená",J656,0)</f>
        <v>0</v>
      </c>
      <c r="BG656" s="196">
        <f>IF(N656="zákl. přenesená",J656,0)</f>
        <v>0</v>
      </c>
      <c r="BH656" s="196">
        <f>IF(N656="sníž. přenesená",J656,0)</f>
        <v>0</v>
      </c>
      <c r="BI656" s="196">
        <f>IF(N656="nulová",J656,0)</f>
        <v>0</v>
      </c>
      <c r="BJ656" s="18" t="s">
        <v>81</v>
      </c>
      <c r="BK656" s="196">
        <f>ROUND(I656*H656,2)</f>
        <v>0</v>
      </c>
      <c r="BL656" s="18" t="s">
        <v>219</v>
      </c>
      <c r="BM656" s="195" t="s">
        <v>1291</v>
      </c>
    </row>
    <row r="657" s="13" customFormat="1">
      <c r="A657" s="13"/>
      <c r="B657" s="197"/>
      <c r="C657" s="13"/>
      <c r="D657" s="198" t="s">
        <v>136</v>
      </c>
      <c r="E657" s="199" t="s">
        <v>1</v>
      </c>
      <c r="F657" s="200" t="s">
        <v>1292</v>
      </c>
      <c r="G657" s="13"/>
      <c r="H657" s="201">
        <v>261.11099999999999</v>
      </c>
      <c r="I657" s="202"/>
      <c r="J657" s="13"/>
      <c r="K657" s="13"/>
      <c r="L657" s="197"/>
      <c r="M657" s="203"/>
      <c r="N657" s="204"/>
      <c r="O657" s="204"/>
      <c r="P657" s="204"/>
      <c r="Q657" s="204"/>
      <c r="R657" s="204"/>
      <c r="S657" s="204"/>
      <c r="T657" s="205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99" t="s">
        <v>136</v>
      </c>
      <c r="AU657" s="199" t="s">
        <v>83</v>
      </c>
      <c r="AV657" s="13" t="s">
        <v>83</v>
      </c>
      <c r="AW657" s="13" t="s">
        <v>30</v>
      </c>
      <c r="AX657" s="13" t="s">
        <v>81</v>
      </c>
      <c r="AY657" s="199" t="s">
        <v>127</v>
      </c>
    </row>
    <row r="658" s="2" customFormat="1" ht="43.2" customHeight="1">
      <c r="A658" s="37"/>
      <c r="B658" s="183"/>
      <c r="C658" s="184" t="s">
        <v>1293</v>
      </c>
      <c r="D658" s="184" t="s">
        <v>129</v>
      </c>
      <c r="E658" s="185" t="s">
        <v>1294</v>
      </c>
      <c r="F658" s="186" t="s">
        <v>1295</v>
      </c>
      <c r="G658" s="187" t="s">
        <v>237</v>
      </c>
      <c r="H658" s="188">
        <v>5.7400000000000002</v>
      </c>
      <c r="I658" s="189"/>
      <c r="J658" s="190">
        <f>ROUND(I658*H658,2)</f>
        <v>0</v>
      </c>
      <c r="K658" s="186" t="s">
        <v>133</v>
      </c>
      <c r="L658" s="38"/>
      <c r="M658" s="191" t="s">
        <v>1</v>
      </c>
      <c r="N658" s="192" t="s">
        <v>38</v>
      </c>
      <c r="O658" s="76"/>
      <c r="P658" s="193">
        <f>O658*H658</f>
        <v>0</v>
      </c>
      <c r="Q658" s="193">
        <v>0</v>
      </c>
      <c r="R658" s="193">
        <f>Q658*H658</f>
        <v>0</v>
      </c>
      <c r="S658" s="193">
        <v>0</v>
      </c>
      <c r="T658" s="194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95" t="s">
        <v>219</v>
      </c>
      <c r="AT658" s="195" t="s">
        <v>129</v>
      </c>
      <c r="AU658" s="195" t="s">
        <v>83</v>
      </c>
      <c r="AY658" s="18" t="s">
        <v>127</v>
      </c>
      <c r="BE658" s="196">
        <f>IF(N658="základní",J658,0)</f>
        <v>0</v>
      </c>
      <c r="BF658" s="196">
        <f>IF(N658="snížená",J658,0)</f>
        <v>0</v>
      </c>
      <c r="BG658" s="196">
        <f>IF(N658="zákl. přenesená",J658,0)</f>
        <v>0</v>
      </c>
      <c r="BH658" s="196">
        <f>IF(N658="sníž. přenesená",J658,0)</f>
        <v>0</v>
      </c>
      <c r="BI658" s="196">
        <f>IF(N658="nulová",J658,0)</f>
        <v>0</v>
      </c>
      <c r="BJ658" s="18" t="s">
        <v>81</v>
      </c>
      <c r="BK658" s="196">
        <f>ROUND(I658*H658,2)</f>
        <v>0</v>
      </c>
      <c r="BL658" s="18" t="s">
        <v>219</v>
      </c>
      <c r="BM658" s="195" t="s">
        <v>1296</v>
      </c>
    </row>
    <row r="659" s="12" customFormat="1" ht="22.8" customHeight="1">
      <c r="A659" s="12"/>
      <c r="B659" s="170"/>
      <c r="C659" s="12"/>
      <c r="D659" s="171" t="s">
        <v>72</v>
      </c>
      <c r="E659" s="181" t="s">
        <v>1297</v>
      </c>
      <c r="F659" s="181" t="s">
        <v>1298</v>
      </c>
      <c r="G659" s="12"/>
      <c r="H659" s="12"/>
      <c r="I659" s="173"/>
      <c r="J659" s="182">
        <f>BK659</f>
        <v>0</v>
      </c>
      <c r="K659" s="12"/>
      <c r="L659" s="170"/>
      <c r="M659" s="175"/>
      <c r="N659" s="176"/>
      <c r="O659" s="176"/>
      <c r="P659" s="177">
        <f>SUM(P660:P664)</f>
        <v>0</v>
      </c>
      <c r="Q659" s="176"/>
      <c r="R659" s="177">
        <f>SUM(R660:R664)</f>
        <v>0.027846200000000002</v>
      </c>
      <c r="S659" s="176"/>
      <c r="T659" s="178">
        <f>SUM(T660:T664)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171" t="s">
        <v>83</v>
      </c>
      <c r="AT659" s="179" t="s">
        <v>72</v>
      </c>
      <c r="AU659" s="179" t="s">
        <v>81</v>
      </c>
      <c r="AY659" s="171" t="s">
        <v>127</v>
      </c>
      <c r="BK659" s="180">
        <f>SUM(BK660:BK664)</f>
        <v>0</v>
      </c>
    </row>
    <row r="660" s="2" customFormat="1" ht="43.2" customHeight="1">
      <c r="A660" s="37"/>
      <c r="B660" s="183"/>
      <c r="C660" s="184" t="s">
        <v>1299</v>
      </c>
      <c r="D660" s="184" t="s">
        <v>129</v>
      </c>
      <c r="E660" s="185" t="s">
        <v>1300</v>
      </c>
      <c r="F660" s="186" t="s">
        <v>1301</v>
      </c>
      <c r="G660" s="187" t="s">
        <v>188</v>
      </c>
      <c r="H660" s="188">
        <v>278.46199999999999</v>
      </c>
      <c r="I660" s="189"/>
      <c r="J660" s="190">
        <f>ROUND(I660*H660,2)</f>
        <v>0</v>
      </c>
      <c r="K660" s="186" t="s">
        <v>133</v>
      </c>
      <c r="L660" s="38"/>
      <c r="M660" s="191" t="s">
        <v>1</v>
      </c>
      <c r="N660" s="192" t="s">
        <v>38</v>
      </c>
      <c r="O660" s="76"/>
      <c r="P660" s="193">
        <f>O660*H660</f>
        <v>0</v>
      </c>
      <c r="Q660" s="193">
        <v>0.00010000000000000001</v>
      </c>
      <c r="R660" s="193">
        <f>Q660*H660</f>
        <v>0.027846200000000002</v>
      </c>
      <c r="S660" s="193">
        <v>0</v>
      </c>
      <c r="T660" s="194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95" t="s">
        <v>219</v>
      </c>
      <c r="AT660" s="195" t="s">
        <v>129</v>
      </c>
      <c r="AU660" s="195" t="s">
        <v>83</v>
      </c>
      <c r="AY660" s="18" t="s">
        <v>127</v>
      </c>
      <c r="BE660" s="196">
        <f>IF(N660="základní",J660,0)</f>
        <v>0</v>
      </c>
      <c r="BF660" s="196">
        <f>IF(N660="snížená",J660,0)</f>
        <v>0</v>
      </c>
      <c r="BG660" s="196">
        <f>IF(N660="zákl. přenesená",J660,0)</f>
        <v>0</v>
      </c>
      <c r="BH660" s="196">
        <f>IF(N660="sníž. přenesená",J660,0)</f>
        <v>0</v>
      </c>
      <c r="BI660" s="196">
        <f>IF(N660="nulová",J660,0)</f>
        <v>0</v>
      </c>
      <c r="BJ660" s="18" t="s">
        <v>81</v>
      </c>
      <c r="BK660" s="196">
        <f>ROUND(I660*H660,2)</f>
        <v>0</v>
      </c>
      <c r="BL660" s="18" t="s">
        <v>219</v>
      </c>
      <c r="BM660" s="195" t="s">
        <v>1302</v>
      </c>
    </row>
    <row r="661" s="13" customFormat="1">
      <c r="A661" s="13"/>
      <c r="B661" s="197"/>
      <c r="C661" s="13"/>
      <c r="D661" s="198" t="s">
        <v>136</v>
      </c>
      <c r="E661" s="199" t="s">
        <v>1</v>
      </c>
      <c r="F661" s="200" t="s">
        <v>1303</v>
      </c>
      <c r="G661" s="13"/>
      <c r="H661" s="201">
        <v>143.06</v>
      </c>
      <c r="I661" s="202"/>
      <c r="J661" s="13"/>
      <c r="K661" s="13"/>
      <c r="L661" s="197"/>
      <c r="M661" s="203"/>
      <c r="N661" s="204"/>
      <c r="O661" s="204"/>
      <c r="P661" s="204"/>
      <c r="Q661" s="204"/>
      <c r="R661" s="204"/>
      <c r="S661" s="204"/>
      <c r="T661" s="205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99" t="s">
        <v>136</v>
      </c>
      <c r="AU661" s="199" t="s">
        <v>83</v>
      </c>
      <c r="AV661" s="13" t="s">
        <v>83</v>
      </c>
      <c r="AW661" s="13" t="s">
        <v>30</v>
      </c>
      <c r="AX661" s="13" t="s">
        <v>73</v>
      </c>
      <c r="AY661" s="199" t="s">
        <v>127</v>
      </c>
    </row>
    <row r="662" s="13" customFormat="1">
      <c r="A662" s="13"/>
      <c r="B662" s="197"/>
      <c r="C662" s="13"/>
      <c r="D662" s="198" t="s">
        <v>136</v>
      </c>
      <c r="E662" s="199" t="s">
        <v>1</v>
      </c>
      <c r="F662" s="200" t="s">
        <v>1304</v>
      </c>
      <c r="G662" s="13"/>
      <c r="H662" s="201">
        <v>25.760000000000002</v>
      </c>
      <c r="I662" s="202"/>
      <c r="J662" s="13"/>
      <c r="K662" s="13"/>
      <c r="L662" s="197"/>
      <c r="M662" s="203"/>
      <c r="N662" s="204"/>
      <c r="O662" s="204"/>
      <c r="P662" s="204"/>
      <c r="Q662" s="204"/>
      <c r="R662" s="204"/>
      <c r="S662" s="204"/>
      <c r="T662" s="20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99" t="s">
        <v>136</v>
      </c>
      <c r="AU662" s="199" t="s">
        <v>83</v>
      </c>
      <c r="AV662" s="13" t="s">
        <v>83</v>
      </c>
      <c r="AW662" s="13" t="s">
        <v>30</v>
      </c>
      <c r="AX662" s="13" t="s">
        <v>73</v>
      </c>
      <c r="AY662" s="199" t="s">
        <v>127</v>
      </c>
    </row>
    <row r="663" s="13" customFormat="1">
      <c r="A663" s="13"/>
      <c r="B663" s="197"/>
      <c r="C663" s="13"/>
      <c r="D663" s="198" t="s">
        <v>136</v>
      </c>
      <c r="E663" s="199" t="s">
        <v>1</v>
      </c>
      <c r="F663" s="200" t="s">
        <v>1305</v>
      </c>
      <c r="G663" s="13"/>
      <c r="H663" s="201">
        <v>109.642</v>
      </c>
      <c r="I663" s="202"/>
      <c r="J663" s="13"/>
      <c r="K663" s="13"/>
      <c r="L663" s="197"/>
      <c r="M663" s="203"/>
      <c r="N663" s="204"/>
      <c r="O663" s="204"/>
      <c r="P663" s="204"/>
      <c r="Q663" s="204"/>
      <c r="R663" s="204"/>
      <c r="S663" s="204"/>
      <c r="T663" s="205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99" t="s">
        <v>136</v>
      </c>
      <c r="AU663" s="199" t="s">
        <v>83</v>
      </c>
      <c r="AV663" s="13" t="s">
        <v>83</v>
      </c>
      <c r="AW663" s="13" t="s">
        <v>30</v>
      </c>
      <c r="AX663" s="13" t="s">
        <v>73</v>
      </c>
      <c r="AY663" s="199" t="s">
        <v>127</v>
      </c>
    </row>
    <row r="664" s="14" customFormat="1">
      <c r="A664" s="14"/>
      <c r="B664" s="206"/>
      <c r="C664" s="14"/>
      <c r="D664" s="198" t="s">
        <v>136</v>
      </c>
      <c r="E664" s="207" t="s">
        <v>1</v>
      </c>
      <c r="F664" s="208" t="s">
        <v>142</v>
      </c>
      <c r="G664" s="14"/>
      <c r="H664" s="209">
        <v>278.46199999999999</v>
      </c>
      <c r="I664" s="210"/>
      <c r="J664" s="14"/>
      <c r="K664" s="14"/>
      <c r="L664" s="206"/>
      <c r="M664" s="211"/>
      <c r="N664" s="212"/>
      <c r="O664" s="212"/>
      <c r="P664" s="212"/>
      <c r="Q664" s="212"/>
      <c r="R664" s="212"/>
      <c r="S664" s="212"/>
      <c r="T664" s="21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07" t="s">
        <v>136</v>
      </c>
      <c r="AU664" s="207" t="s">
        <v>83</v>
      </c>
      <c r="AV664" s="14" t="s">
        <v>134</v>
      </c>
      <c r="AW664" s="14" t="s">
        <v>30</v>
      </c>
      <c r="AX664" s="14" t="s">
        <v>81</v>
      </c>
      <c r="AY664" s="207" t="s">
        <v>127</v>
      </c>
    </row>
    <row r="665" s="12" customFormat="1" ht="22.8" customHeight="1">
      <c r="A665" s="12"/>
      <c r="B665" s="170"/>
      <c r="C665" s="12"/>
      <c r="D665" s="171" t="s">
        <v>72</v>
      </c>
      <c r="E665" s="181" t="s">
        <v>1306</v>
      </c>
      <c r="F665" s="181" t="s">
        <v>1307</v>
      </c>
      <c r="G665" s="12"/>
      <c r="H665" s="12"/>
      <c r="I665" s="173"/>
      <c r="J665" s="182">
        <f>BK665</f>
        <v>0</v>
      </c>
      <c r="K665" s="12"/>
      <c r="L665" s="170"/>
      <c r="M665" s="175"/>
      <c r="N665" s="176"/>
      <c r="O665" s="176"/>
      <c r="P665" s="177">
        <f>SUM(P666:P677)</f>
        <v>0</v>
      </c>
      <c r="Q665" s="176"/>
      <c r="R665" s="177">
        <f>SUM(R666:R677)</f>
        <v>0.25198065000000003</v>
      </c>
      <c r="S665" s="176"/>
      <c r="T665" s="178">
        <f>SUM(T666:T677)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171" t="s">
        <v>83</v>
      </c>
      <c r="AT665" s="179" t="s">
        <v>72</v>
      </c>
      <c r="AU665" s="179" t="s">
        <v>81</v>
      </c>
      <c r="AY665" s="171" t="s">
        <v>127</v>
      </c>
      <c r="BK665" s="180">
        <f>SUM(BK666:BK677)</f>
        <v>0</v>
      </c>
    </row>
    <row r="666" s="2" customFormat="1" ht="21.6" customHeight="1">
      <c r="A666" s="37"/>
      <c r="B666" s="183"/>
      <c r="C666" s="184" t="s">
        <v>1308</v>
      </c>
      <c r="D666" s="184" t="s">
        <v>129</v>
      </c>
      <c r="E666" s="185" t="s">
        <v>1309</v>
      </c>
      <c r="F666" s="186" t="s">
        <v>1310</v>
      </c>
      <c r="G666" s="187" t="s">
        <v>188</v>
      </c>
      <c r="H666" s="188">
        <v>509.14400000000001</v>
      </c>
      <c r="I666" s="189"/>
      <c r="J666" s="190">
        <f>ROUND(I666*H666,2)</f>
        <v>0</v>
      </c>
      <c r="K666" s="186" t="s">
        <v>133</v>
      </c>
      <c r="L666" s="38"/>
      <c r="M666" s="191" t="s">
        <v>1</v>
      </c>
      <c r="N666" s="192" t="s">
        <v>38</v>
      </c>
      <c r="O666" s="76"/>
      <c r="P666" s="193">
        <f>O666*H666</f>
        <v>0</v>
      </c>
      <c r="Q666" s="193">
        <v>0.00020000000000000001</v>
      </c>
      <c r="R666" s="193">
        <f>Q666*H666</f>
        <v>0.10182880000000001</v>
      </c>
      <c r="S666" s="193">
        <v>0</v>
      </c>
      <c r="T666" s="194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95" t="s">
        <v>219</v>
      </c>
      <c r="AT666" s="195" t="s">
        <v>129</v>
      </c>
      <c r="AU666" s="195" t="s">
        <v>83</v>
      </c>
      <c r="AY666" s="18" t="s">
        <v>127</v>
      </c>
      <c r="BE666" s="196">
        <f>IF(N666="základní",J666,0)</f>
        <v>0</v>
      </c>
      <c r="BF666" s="196">
        <f>IF(N666="snížená",J666,0)</f>
        <v>0</v>
      </c>
      <c r="BG666" s="196">
        <f>IF(N666="zákl. přenesená",J666,0)</f>
        <v>0</v>
      </c>
      <c r="BH666" s="196">
        <f>IF(N666="sníž. přenesená",J666,0)</f>
        <v>0</v>
      </c>
      <c r="BI666" s="196">
        <f>IF(N666="nulová",J666,0)</f>
        <v>0</v>
      </c>
      <c r="BJ666" s="18" t="s">
        <v>81</v>
      </c>
      <c r="BK666" s="196">
        <f>ROUND(I666*H666,2)</f>
        <v>0</v>
      </c>
      <c r="BL666" s="18" t="s">
        <v>219</v>
      </c>
      <c r="BM666" s="195" t="s">
        <v>1311</v>
      </c>
    </row>
    <row r="667" s="15" customFormat="1">
      <c r="A667" s="15"/>
      <c r="B667" s="214"/>
      <c r="C667" s="15"/>
      <c r="D667" s="198" t="s">
        <v>136</v>
      </c>
      <c r="E667" s="215" t="s">
        <v>1</v>
      </c>
      <c r="F667" s="216" t="s">
        <v>1312</v>
      </c>
      <c r="G667" s="15"/>
      <c r="H667" s="215" t="s">
        <v>1</v>
      </c>
      <c r="I667" s="217"/>
      <c r="J667" s="15"/>
      <c r="K667" s="15"/>
      <c r="L667" s="214"/>
      <c r="M667" s="218"/>
      <c r="N667" s="219"/>
      <c r="O667" s="219"/>
      <c r="P667" s="219"/>
      <c r="Q667" s="219"/>
      <c r="R667" s="219"/>
      <c r="S667" s="219"/>
      <c r="T667" s="22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15" t="s">
        <v>136</v>
      </c>
      <c r="AU667" s="215" t="s">
        <v>83</v>
      </c>
      <c r="AV667" s="15" t="s">
        <v>81</v>
      </c>
      <c r="AW667" s="15" t="s">
        <v>30</v>
      </c>
      <c r="AX667" s="15" t="s">
        <v>73</v>
      </c>
      <c r="AY667" s="215" t="s">
        <v>127</v>
      </c>
    </row>
    <row r="668" s="13" customFormat="1">
      <c r="A668" s="13"/>
      <c r="B668" s="197"/>
      <c r="C668" s="13"/>
      <c r="D668" s="198" t="s">
        <v>136</v>
      </c>
      <c r="E668" s="199" t="s">
        <v>1</v>
      </c>
      <c r="F668" s="200" t="s">
        <v>451</v>
      </c>
      <c r="G668" s="13"/>
      <c r="H668" s="201">
        <v>24.260000000000002</v>
      </c>
      <c r="I668" s="202"/>
      <c r="J668" s="13"/>
      <c r="K668" s="13"/>
      <c r="L668" s="197"/>
      <c r="M668" s="203"/>
      <c r="N668" s="204"/>
      <c r="O668" s="204"/>
      <c r="P668" s="204"/>
      <c r="Q668" s="204"/>
      <c r="R668" s="204"/>
      <c r="S668" s="204"/>
      <c r="T668" s="205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9" t="s">
        <v>136</v>
      </c>
      <c r="AU668" s="199" t="s">
        <v>83</v>
      </c>
      <c r="AV668" s="13" t="s">
        <v>83</v>
      </c>
      <c r="AW668" s="13" t="s">
        <v>30</v>
      </c>
      <c r="AX668" s="13" t="s">
        <v>73</v>
      </c>
      <c r="AY668" s="199" t="s">
        <v>127</v>
      </c>
    </row>
    <row r="669" s="13" customFormat="1">
      <c r="A669" s="13"/>
      <c r="B669" s="197"/>
      <c r="C669" s="13"/>
      <c r="D669" s="198" t="s">
        <v>136</v>
      </c>
      <c r="E669" s="199" t="s">
        <v>1</v>
      </c>
      <c r="F669" s="200" t="s">
        <v>1313</v>
      </c>
      <c r="G669" s="13"/>
      <c r="H669" s="201">
        <v>435.86399999999998</v>
      </c>
      <c r="I669" s="202"/>
      <c r="J669" s="13"/>
      <c r="K669" s="13"/>
      <c r="L669" s="197"/>
      <c r="M669" s="203"/>
      <c r="N669" s="204"/>
      <c r="O669" s="204"/>
      <c r="P669" s="204"/>
      <c r="Q669" s="204"/>
      <c r="R669" s="204"/>
      <c r="S669" s="204"/>
      <c r="T669" s="20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99" t="s">
        <v>136</v>
      </c>
      <c r="AU669" s="199" t="s">
        <v>83</v>
      </c>
      <c r="AV669" s="13" t="s">
        <v>83</v>
      </c>
      <c r="AW669" s="13" t="s">
        <v>30</v>
      </c>
      <c r="AX669" s="13" t="s">
        <v>73</v>
      </c>
      <c r="AY669" s="199" t="s">
        <v>127</v>
      </c>
    </row>
    <row r="670" s="13" customFormat="1">
      <c r="A670" s="13"/>
      <c r="B670" s="197"/>
      <c r="C670" s="13"/>
      <c r="D670" s="198" t="s">
        <v>136</v>
      </c>
      <c r="E670" s="199" t="s">
        <v>1</v>
      </c>
      <c r="F670" s="200" t="s">
        <v>1314</v>
      </c>
      <c r="G670" s="13"/>
      <c r="H670" s="201">
        <v>49.020000000000003</v>
      </c>
      <c r="I670" s="202"/>
      <c r="J670" s="13"/>
      <c r="K670" s="13"/>
      <c r="L670" s="197"/>
      <c r="M670" s="203"/>
      <c r="N670" s="204"/>
      <c r="O670" s="204"/>
      <c r="P670" s="204"/>
      <c r="Q670" s="204"/>
      <c r="R670" s="204"/>
      <c r="S670" s="204"/>
      <c r="T670" s="20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99" t="s">
        <v>136</v>
      </c>
      <c r="AU670" s="199" t="s">
        <v>83</v>
      </c>
      <c r="AV670" s="13" t="s">
        <v>83</v>
      </c>
      <c r="AW670" s="13" t="s">
        <v>30</v>
      </c>
      <c r="AX670" s="13" t="s">
        <v>73</v>
      </c>
      <c r="AY670" s="199" t="s">
        <v>127</v>
      </c>
    </row>
    <row r="671" s="14" customFormat="1">
      <c r="A671" s="14"/>
      <c r="B671" s="206"/>
      <c r="C671" s="14"/>
      <c r="D671" s="198" t="s">
        <v>136</v>
      </c>
      <c r="E671" s="207" t="s">
        <v>1</v>
      </c>
      <c r="F671" s="208" t="s">
        <v>142</v>
      </c>
      <c r="G671" s="14"/>
      <c r="H671" s="209">
        <v>509.14399999999995</v>
      </c>
      <c r="I671" s="210"/>
      <c r="J671" s="14"/>
      <c r="K671" s="14"/>
      <c r="L671" s="206"/>
      <c r="M671" s="211"/>
      <c r="N671" s="212"/>
      <c r="O671" s="212"/>
      <c r="P671" s="212"/>
      <c r="Q671" s="212"/>
      <c r="R671" s="212"/>
      <c r="S671" s="212"/>
      <c r="T671" s="21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07" t="s">
        <v>136</v>
      </c>
      <c r="AU671" s="207" t="s">
        <v>83</v>
      </c>
      <c r="AV671" s="14" t="s">
        <v>134</v>
      </c>
      <c r="AW671" s="14" t="s">
        <v>30</v>
      </c>
      <c r="AX671" s="14" t="s">
        <v>81</v>
      </c>
      <c r="AY671" s="207" t="s">
        <v>127</v>
      </c>
    </row>
    <row r="672" s="2" customFormat="1" ht="43.2" customHeight="1">
      <c r="A672" s="37"/>
      <c r="B672" s="183"/>
      <c r="C672" s="184" t="s">
        <v>1315</v>
      </c>
      <c r="D672" s="184" t="s">
        <v>129</v>
      </c>
      <c r="E672" s="185" t="s">
        <v>1316</v>
      </c>
      <c r="F672" s="186" t="s">
        <v>1317</v>
      </c>
      <c r="G672" s="187" t="s">
        <v>188</v>
      </c>
      <c r="H672" s="188">
        <v>517.76499999999999</v>
      </c>
      <c r="I672" s="189"/>
      <c r="J672" s="190">
        <f>ROUND(I672*H672,2)</f>
        <v>0</v>
      </c>
      <c r="K672" s="186" t="s">
        <v>133</v>
      </c>
      <c r="L672" s="38"/>
      <c r="M672" s="191" t="s">
        <v>1</v>
      </c>
      <c r="N672" s="192" t="s">
        <v>38</v>
      </c>
      <c r="O672" s="76"/>
      <c r="P672" s="193">
        <f>O672*H672</f>
        <v>0</v>
      </c>
      <c r="Q672" s="193">
        <v>0.00029</v>
      </c>
      <c r="R672" s="193">
        <f>Q672*H672</f>
        <v>0.15015185</v>
      </c>
      <c r="S672" s="193">
        <v>0</v>
      </c>
      <c r="T672" s="194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95" t="s">
        <v>219</v>
      </c>
      <c r="AT672" s="195" t="s">
        <v>129</v>
      </c>
      <c r="AU672" s="195" t="s">
        <v>83</v>
      </c>
      <c r="AY672" s="18" t="s">
        <v>127</v>
      </c>
      <c r="BE672" s="196">
        <f>IF(N672="základní",J672,0)</f>
        <v>0</v>
      </c>
      <c r="BF672" s="196">
        <f>IF(N672="snížená",J672,0)</f>
        <v>0</v>
      </c>
      <c r="BG672" s="196">
        <f>IF(N672="zákl. přenesená",J672,0)</f>
        <v>0</v>
      </c>
      <c r="BH672" s="196">
        <f>IF(N672="sníž. přenesená",J672,0)</f>
        <v>0</v>
      </c>
      <c r="BI672" s="196">
        <f>IF(N672="nulová",J672,0)</f>
        <v>0</v>
      </c>
      <c r="BJ672" s="18" t="s">
        <v>81</v>
      </c>
      <c r="BK672" s="196">
        <f>ROUND(I672*H672,2)</f>
        <v>0</v>
      </c>
      <c r="BL672" s="18" t="s">
        <v>219</v>
      </c>
      <c r="BM672" s="195" t="s">
        <v>1318</v>
      </c>
    </row>
    <row r="673" s="15" customFormat="1">
      <c r="A673" s="15"/>
      <c r="B673" s="214"/>
      <c r="C673" s="15"/>
      <c r="D673" s="198" t="s">
        <v>136</v>
      </c>
      <c r="E673" s="215" t="s">
        <v>1</v>
      </c>
      <c r="F673" s="216" t="s">
        <v>1312</v>
      </c>
      <c r="G673" s="15"/>
      <c r="H673" s="215" t="s">
        <v>1</v>
      </c>
      <c r="I673" s="217"/>
      <c r="J673" s="15"/>
      <c r="K673" s="15"/>
      <c r="L673" s="214"/>
      <c r="M673" s="218"/>
      <c r="N673" s="219"/>
      <c r="O673" s="219"/>
      <c r="P673" s="219"/>
      <c r="Q673" s="219"/>
      <c r="R673" s="219"/>
      <c r="S673" s="219"/>
      <c r="T673" s="220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15" t="s">
        <v>136</v>
      </c>
      <c r="AU673" s="215" t="s">
        <v>83</v>
      </c>
      <c r="AV673" s="15" t="s">
        <v>81</v>
      </c>
      <c r="AW673" s="15" t="s">
        <v>30</v>
      </c>
      <c r="AX673" s="15" t="s">
        <v>73</v>
      </c>
      <c r="AY673" s="215" t="s">
        <v>127</v>
      </c>
    </row>
    <row r="674" s="13" customFormat="1">
      <c r="A674" s="13"/>
      <c r="B674" s="197"/>
      <c r="C674" s="13"/>
      <c r="D674" s="198" t="s">
        <v>136</v>
      </c>
      <c r="E674" s="199" t="s">
        <v>1</v>
      </c>
      <c r="F674" s="200" t="s">
        <v>1319</v>
      </c>
      <c r="G674" s="13"/>
      <c r="H674" s="201">
        <v>24.276</v>
      </c>
      <c r="I674" s="202"/>
      <c r="J674" s="13"/>
      <c r="K674" s="13"/>
      <c r="L674" s="197"/>
      <c r="M674" s="203"/>
      <c r="N674" s="204"/>
      <c r="O674" s="204"/>
      <c r="P674" s="204"/>
      <c r="Q674" s="204"/>
      <c r="R674" s="204"/>
      <c r="S674" s="204"/>
      <c r="T674" s="20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9" t="s">
        <v>136</v>
      </c>
      <c r="AU674" s="199" t="s">
        <v>83</v>
      </c>
      <c r="AV674" s="13" t="s">
        <v>83</v>
      </c>
      <c r="AW674" s="13" t="s">
        <v>30</v>
      </c>
      <c r="AX674" s="13" t="s">
        <v>73</v>
      </c>
      <c r="AY674" s="199" t="s">
        <v>127</v>
      </c>
    </row>
    <row r="675" s="13" customFormat="1">
      <c r="A675" s="13"/>
      <c r="B675" s="197"/>
      <c r="C675" s="13"/>
      <c r="D675" s="198" t="s">
        <v>136</v>
      </c>
      <c r="E675" s="199" t="s">
        <v>1</v>
      </c>
      <c r="F675" s="200" t="s">
        <v>1313</v>
      </c>
      <c r="G675" s="13"/>
      <c r="H675" s="201">
        <v>435.86399999999998</v>
      </c>
      <c r="I675" s="202"/>
      <c r="J675" s="13"/>
      <c r="K675" s="13"/>
      <c r="L675" s="197"/>
      <c r="M675" s="203"/>
      <c r="N675" s="204"/>
      <c r="O675" s="204"/>
      <c r="P675" s="204"/>
      <c r="Q675" s="204"/>
      <c r="R675" s="204"/>
      <c r="S675" s="204"/>
      <c r="T675" s="20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99" t="s">
        <v>136</v>
      </c>
      <c r="AU675" s="199" t="s">
        <v>83</v>
      </c>
      <c r="AV675" s="13" t="s">
        <v>83</v>
      </c>
      <c r="AW675" s="13" t="s">
        <v>30</v>
      </c>
      <c r="AX675" s="13" t="s">
        <v>73</v>
      </c>
      <c r="AY675" s="199" t="s">
        <v>127</v>
      </c>
    </row>
    <row r="676" s="13" customFormat="1">
      <c r="A676" s="13"/>
      <c r="B676" s="197"/>
      <c r="C676" s="13"/>
      <c r="D676" s="198" t="s">
        <v>136</v>
      </c>
      <c r="E676" s="199" t="s">
        <v>1</v>
      </c>
      <c r="F676" s="200" t="s">
        <v>1320</v>
      </c>
      <c r="G676" s="13"/>
      <c r="H676" s="201">
        <v>57.625</v>
      </c>
      <c r="I676" s="202"/>
      <c r="J676" s="13"/>
      <c r="K676" s="13"/>
      <c r="L676" s="197"/>
      <c r="M676" s="203"/>
      <c r="N676" s="204"/>
      <c r="O676" s="204"/>
      <c r="P676" s="204"/>
      <c r="Q676" s="204"/>
      <c r="R676" s="204"/>
      <c r="S676" s="204"/>
      <c r="T676" s="20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99" t="s">
        <v>136</v>
      </c>
      <c r="AU676" s="199" t="s">
        <v>83</v>
      </c>
      <c r="AV676" s="13" t="s">
        <v>83</v>
      </c>
      <c r="AW676" s="13" t="s">
        <v>30</v>
      </c>
      <c r="AX676" s="13" t="s">
        <v>73</v>
      </c>
      <c r="AY676" s="199" t="s">
        <v>127</v>
      </c>
    </row>
    <row r="677" s="14" customFormat="1">
      <c r="A677" s="14"/>
      <c r="B677" s="206"/>
      <c r="C677" s="14"/>
      <c r="D677" s="198" t="s">
        <v>136</v>
      </c>
      <c r="E677" s="207" t="s">
        <v>1</v>
      </c>
      <c r="F677" s="208" t="s">
        <v>142</v>
      </c>
      <c r="G677" s="14"/>
      <c r="H677" s="209">
        <v>517.76499999999999</v>
      </c>
      <c r="I677" s="210"/>
      <c r="J677" s="14"/>
      <c r="K677" s="14"/>
      <c r="L677" s="206"/>
      <c r="M677" s="231"/>
      <c r="N677" s="232"/>
      <c r="O677" s="232"/>
      <c r="P677" s="232"/>
      <c r="Q677" s="232"/>
      <c r="R677" s="232"/>
      <c r="S677" s="232"/>
      <c r="T677" s="23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07" t="s">
        <v>136</v>
      </c>
      <c r="AU677" s="207" t="s">
        <v>83</v>
      </c>
      <c r="AV677" s="14" t="s">
        <v>134</v>
      </c>
      <c r="AW677" s="14" t="s">
        <v>30</v>
      </c>
      <c r="AX677" s="14" t="s">
        <v>81</v>
      </c>
      <c r="AY677" s="207" t="s">
        <v>127</v>
      </c>
    </row>
    <row r="678" s="2" customFormat="1" ht="6.96" customHeight="1">
      <c r="A678" s="37"/>
      <c r="B678" s="59"/>
      <c r="C678" s="60"/>
      <c r="D678" s="60"/>
      <c r="E678" s="60"/>
      <c r="F678" s="60"/>
      <c r="G678" s="60"/>
      <c r="H678" s="60"/>
      <c r="I678" s="143"/>
      <c r="J678" s="60"/>
      <c r="K678" s="60"/>
      <c r="L678" s="38"/>
      <c r="M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</row>
  </sheetData>
  <autoFilter ref="C136:K67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2019-12-13T15:04:38Z</dcterms:created>
  <dcterms:modified xsi:type="dcterms:W3CDTF">2019-12-13T15:04:40Z</dcterms:modified>
</cp:coreProperties>
</file>